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1"/>
  </bookViews>
  <sheets>
    <sheet name="fiú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'Be'!$A$27:$J$34</definedName>
    <definedName name="hfut">'fiú'!$D$2:$F$302</definedName>
    <definedName name="kisl">'fiú'!$I$2:$J$302</definedName>
    <definedName name="_xlnm.Print_Area" localSheetId="1">'Be'!$A$1:$L$245</definedName>
    <definedName name="pont">'[1]Beírás'!#REF!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<sst xmlns="http://schemas.openxmlformats.org/spreadsheetml/2006/main" count="449" uniqueCount="244">
  <si>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</si>
  <si>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</si>
  <si>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</si>
  <si>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</si>
  <si>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</si>
  <si>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</si>
  <si>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</si>
  <si>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</si>
  <si>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</si>
  <si>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</si>
  <si>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</si>
  <si>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</si>
  <si>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</si>
  <si>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</si>
  <si>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</si>
  <si>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</si>
  <si>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</si>
  <si>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</si>
  <si>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</si>
  <si>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</si>
  <si>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</si>
  <si>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</si>
  <si>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</si>
  <si>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</si>
  <si>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</si>
  <si>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</si>
  <si>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</si>
  <si>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</si>
  <si>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</si>
  <si>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</si>
  <si>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</si>
  <si>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</si>
  <si>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</si>
  <si>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</si>
  <si>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</si>
  <si>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</si>
  <si>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</si>
  <si>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</si>
  <si>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</si>
  <si>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</si>
  <si>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</si>
  <si>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</si>
  <si>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</si>
  <si>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</si>
  <si>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</si>
  <si>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</si>
  <si>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</si>
  <si>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</si>
  <si>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</si>
  <si>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</si>
  <si>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</si>
  <si>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</si>
  <si>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</si>
  <si>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</si>
  <si>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</si>
  <si>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</si>
  <si>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</si>
  <si>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</si>
  <si>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</si>
  <si>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</si>
  <si>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</si>
  <si>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</si>
  <si>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</si>
  <si>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</si>
  <si>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</si>
  <si>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</si>
  <si>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</si>
  <si>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</si>
  <si>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</si>
  <si>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</si>
  <si>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</si>
  <si>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</si>
  <si>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</si>
  <si>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</si>
  <si>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</si>
  <si>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</si>
  <si>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</si>
  <si>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</si>
  <si>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</si>
  <si>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</si>
  <si>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</si>
  <si>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</si>
  <si>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</si>
  <si>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</si>
  <si>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</si>
  <si>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</si>
  <si>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</si>
  <si>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</si>
  <si>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</si>
  <si>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</si>
  <si>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</si>
  <si>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</si>
  <si>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</si>
  <si>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</si>
  <si>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</si>
  <si>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</si>
  <si>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</si>
  <si>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</si>
  <si>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</si>
  <si>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</si>
  <si>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</si>
  <si>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</si>
  <si>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</si>
  <si>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</si>
  <si>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</si>
  <si>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</si>
  <si>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</si>
  <si>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</si>
  <si>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</si>
  <si>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</si>
  <si>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</si>
  <si>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</si>
  <si>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</si>
  <si>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</si>
  <si>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</si>
  <si>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</si>
  <si>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</si>
  <si>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</si>
  <si>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</si>
  <si>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</si>
  <si>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</si>
  <si>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</si>
  <si>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</si>
  <si>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</si>
  <si>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</si>
  <si>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</si>
  <si>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</si>
  <si>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</si>
  <si>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</si>
  <si>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</si>
  <si>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</si>
  <si>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</si>
  <si>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</si>
  <si>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</si>
  <si>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</si>
  <si>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</si>
  <si>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</si>
  <si>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</si>
  <si>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</si>
  <si>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</si>
  <si>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</si>
  <si>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</si>
  <si>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</si>
  <si>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</si>
  <si>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</si>
  <si>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</si>
  <si>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</si>
  <si>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</si>
  <si>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</si>
  <si>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</si>
  <si>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</si>
  <si>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</si>
  <si>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</si>
  <si>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</si>
  <si>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</si>
  <si>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</si>
  <si>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</si>
  <si>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</si>
  <si>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</si>
  <si>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</si>
  <si>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</si>
  <si>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</si>
  <si>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</si>
  <si>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</si>
  <si>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</si>
  <si>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</si>
  <si>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</si>
  <si>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</si>
  <si>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</si>
  <si>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</si>
  <si>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</si>
  <si>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</si>
  <si>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</si>
  <si>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</si>
  <si>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</si>
  <si>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</si>
  <si>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</si>
  <si>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</si>
  <si>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</si>
  <si>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</si>
  <si>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</si>
  <si>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Bonyhád, BÁI</t>
  </si>
  <si>
    <t>Fábián Benedek</t>
  </si>
  <si>
    <t>Krausz Ármin</t>
  </si>
  <si>
    <t xml:space="preserve">Németh Kolos </t>
  </si>
  <si>
    <t>Plózel Máté</t>
  </si>
  <si>
    <t>Tinelli Dárió</t>
  </si>
  <si>
    <t>Selyem Olivér</t>
  </si>
  <si>
    <t>Dombóvár,  Szt. Orsolya</t>
  </si>
  <si>
    <t>Vida Bence</t>
  </si>
  <si>
    <t>Szabó Dominik</t>
  </si>
  <si>
    <t>Kovács Barnabás</t>
  </si>
  <si>
    <t>Dombóvár, József A.</t>
  </si>
  <si>
    <t>Gyánó Marcell</t>
  </si>
  <si>
    <t>Horváth Larion Nikolasz</t>
  </si>
  <si>
    <t>Róth Kolos</t>
  </si>
  <si>
    <t>Teleki Alex</t>
  </si>
  <si>
    <t>Vass Bertalan</t>
  </si>
  <si>
    <t>Lakatos-Lamm Bence</t>
  </si>
  <si>
    <t>Szekszárd, Baka</t>
  </si>
  <si>
    <t>Felkl Dominik</t>
  </si>
  <si>
    <t>Keller Levente</t>
  </si>
  <si>
    <t>Pintér Soma</t>
  </si>
  <si>
    <t>Stier Dániel</t>
  </si>
  <si>
    <t>Szabó Csaba</t>
  </si>
  <si>
    <t>Schein Dániel</t>
  </si>
  <si>
    <t>Szekszárd, Garay</t>
  </si>
  <si>
    <t>Simontornya, Vak Bottyán</t>
  </si>
  <si>
    <t>Kovács Kolos</t>
  </si>
  <si>
    <t>Kovács Kristóf</t>
  </si>
  <si>
    <t>Fung Áron Márk</t>
  </si>
  <si>
    <t>Bencze Botond Bulcsú</t>
  </si>
  <si>
    <t>Gácser Róbert</t>
  </si>
  <si>
    <t>Nagy Andor</t>
  </si>
  <si>
    <t>Dunaföldvár</t>
  </si>
  <si>
    <t>Bíró Dominik Lehel</t>
  </si>
  <si>
    <t>Kiss Álmos</t>
  </si>
  <si>
    <t>Pék Milán Ádám</t>
  </si>
  <si>
    <t>Sűrű János</t>
  </si>
  <si>
    <t>Szécsi András</t>
  </si>
  <si>
    <t>Acsádi Bence</t>
  </si>
  <si>
    <t>Bonnyai Ákos</t>
  </si>
  <si>
    <t>Galambos János</t>
  </si>
  <si>
    <t>Inalegwu Noel</t>
  </si>
  <si>
    <t>Orbán Zaják Péter</t>
  </si>
  <si>
    <t>Szilágyi Attila</t>
  </si>
  <si>
    <t>Bátaszék</t>
  </si>
  <si>
    <t>Bakó Bálint</t>
  </si>
  <si>
    <t>Bárdos Erik</t>
  </si>
  <si>
    <t>Kuti Csaba</t>
  </si>
  <si>
    <t>Elekes Imre Máté</t>
  </si>
  <si>
    <t>Haraszti Viktor</t>
  </si>
  <si>
    <t>Puskás Donát</t>
  </si>
  <si>
    <t xml:space="preserve">Felkl Dominik </t>
  </si>
  <si>
    <t>Nagydorog</t>
  </si>
  <si>
    <t>Király Dániel</t>
  </si>
  <si>
    <t>Sáfrány Dominik Ferenc</t>
  </si>
  <si>
    <t>Kocsis Damáz</t>
  </si>
  <si>
    <t>Molnár Milán Marcell</t>
  </si>
  <si>
    <t>Lázár Benjámin</t>
  </si>
  <si>
    <t>Nyári László András</t>
  </si>
  <si>
    <t>Glász Johannesz</t>
  </si>
  <si>
    <t>Halmai Zsombor</t>
  </si>
  <si>
    <t xml:space="preserve">Barna Zalán 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</si>
</sst>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2" fontId="4" fillId="0" borderId="0" xfId="54" applyNumberFormat="1" applyFont="1">
      <alignment/>
      <protection/>
    </xf>
    <xf numFmtId="0" fontId="5" fillId="0" borderId="0" xfId="53">
      <alignment/>
      <protection/>
    </xf>
    <xf numFmtId="0" fontId="6" fillId="0" borderId="10" xfId="54" applyFont="1" applyBorder="1" applyAlignment="1">
      <alignment horizontal="right"/>
      <protection/>
    </xf>
    <xf numFmtId="0" fontId="6" fillId="0" borderId="10" xfId="53" applyFont="1" applyBorder="1" applyAlignment="1">
      <alignment horizontal="right"/>
      <protection/>
    </xf>
    <xf numFmtId="1" fontId="6" fillId="0" borderId="10" xfId="53" applyNumberFormat="1" applyFont="1" applyBorder="1" applyAlignment="1">
      <alignment horizontal="right"/>
      <protection/>
    </xf>
    <xf numFmtId="0" fontId="7" fillId="0" borderId="10" xfId="54" applyFont="1" applyBorder="1" applyAlignment="1">
      <alignment horizontal="right"/>
      <protection/>
    </xf>
    <xf numFmtId="164" fontId="7" fillId="0" borderId="10" xfId="53" applyNumberFormat="1" applyFont="1" applyBorder="1">
      <alignment/>
      <protection/>
    </xf>
    <xf numFmtId="165" fontId="4" fillId="0" borderId="0" xfId="54" applyNumberFormat="1" applyFont="1">
      <alignment/>
      <protection/>
    </xf>
    <xf numFmtId="2" fontId="7" fillId="0" borderId="10" xfId="53" applyNumberFormat="1" applyFont="1" applyBorder="1">
      <alignment/>
      <protection/>
    </xf>
    <xf numFmtId="166" fontId="7" fillId="0" borderId="10" xfId="54" applyNumberFormat="1" applyFont="1" applyBorder="1" applyAlignment="1">
      <alignment horizontal="right"/>
      <protection/>
    </xf>
    <xf numFmtId="0" fontId="7" fillId="0" borderId="10" xfId="54" applyFont="1" applyBorder="1" applyAlignment="1">
      <alignment horizontal="right"/>
      <protection/>
    </xf>
    <xf numFmtId="4" fontId="7" fillId="0" borderId="10" xfId="53" applyNumberFormat="1" applyFont="1" applyBorder="1" applyAlignment="1">
      <alignment horizontal="right"/>
      <protection/>
    </xf>
    <xf numFmtId="1" fontId="7" fillId="0" borderId="10" xfId="53" applyNumberFormat="1" applyFont="1" applyBorder="1" applyAlignment="1">
      <alignment horizontal="right"/>
      <protection/>
    </xf>
    <xf numFmtId="0" fontId="6" fillId="0" borderId="10" xfId="54" applyFont="1" applyBorder="1" applyAlignment="1">
      <alignment horizontal="right"/>
      <protection/>
    </xf>
    <xf numFmtId="2" fontId="6" fillId="0" borderId="10" xfId="53" applyNumberFormat="1" applyFont="1" applyBorder="1">
      <alignment/>
      <protection/>
    </xf>
    <xf numFmtId="1" fontId="6" fillId="0" borderId="10" xfId="53" applyNumberFormat="1" applyFont="1" applyBorder="1">
      <alignment/>
      <protection/>
    </xf>
    <xf numFmtId="164" fontId="6" fillId="0" borderId="10" xfId="53" applyNumberFormat="1" applyFont="1" applyBorder="1">
      <alignment/>
      <protection/>
    </xf>
    <xf numFmtId="1" fontId="7" fillId="0" borderId="10" xfId="53" applyNumberFormat="1" applyFont="1" applyBorder="1">
      <alignment/>
      <protection/>
    </xf>
    <xf numFmtId="164" fontId="7" fillId="0" borderId="10" xfId="53" applyNumberFormat="1" applyFont="1" applyBorder="1" applyAlignment="1">
      <alignment horizontal="right"/>
      <protection/>
    </xf>
    <xf numFmtId="2" fontId="7" fillId="0" borderId="10" xfId="53" applyNumberFormat="1" applyFont="1" applyBorder="1" applyAlignment="1">
      <alignment horizontal="right"/>
      <protection/>
    </xf>
    <xf numFmtId="164" fontId="6" fillId="0" borderId="10" xfId="53" applyNumberFormat="1" applyFont="1" applyBorder="1" applyAlignment="1">
      <alignment horizontal="right"/>
      <protection/>
    </xf>
    <xf numFmtId="49" fontId="6" fillId="0" borderId="10" xfId="54" applyNumberFormat="1" applyFont="1" applyBorder="1" applyAlignment="1">
      <alignment horizontal="right"/>
      <protection/>
    </xf>
    <xf numFmtId="1" fontId="6" fillId="0" borderId="10" xfId="54" applyNumberFormat="1" applyFont="1" applyBorder="1" applyAlignment="1">
      <alignment horizontal="right"/>
      <protection/>
    </xf>
    <xf numFmtId="2" fontId="8" fillId="0" borderId="0" xfId="54" applyNumberFormat="1" applyFont="1" applyAlignment="1">
      <alignment horizontal="center"/>
      <protection/>
    </xf>
    <xf numFmtId="2" fontId="6" fillId="0" borderId="10" xfId="54" applyNumberFormat="1" applyFont="1" applyBorder="1" applyAlignment="1">
      <alignment horizontal="right"/>
      <protection/>
    </xf>
    <xf numFmtId="0" fontId="10" fillId="0" borderId="11" xfId="0" applyFont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67" fontId="11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167" fontId="11" fillId="0" borderId="18" xfId="0" applyNumberFormat="1" applyFont="1" applyBorder="1" applyAlignment="1">
      <alignment horizontal="right" vertical="center"/>
    </xf>
    <xf numFmtId="169" fontId="24" fillId="0" borderId="18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4" fillId="0" borderId="19" xfId="0" applyNumberFormat="1" applyFont="1" applyBorder="1" applyAlignment="1">
      <alignment/>
    </xf>
    <xf numFmtId="2" fontId="1" fillId="6" borderId="18" xfId="0" applyNumberFormat="1" applyFont="1" applyFill="1" applyBorder="1" applyAlignment="1" applyProtection="1">
      <alignment horizontal="center" vertical="top"/>
      <protection locked="0"/>
    </xf>
    <xf numFmtId="0" fontId="0" fillId="6" borderId="20" xfId="0" applyFill="1" applyBorder="1" applyAlignment="1" applyProtection="1">
      <alignment/>
      <protection locked="0"/>
    </xf>
    <xf numFmtId="2" fontId="1" fillId="6" borderId="11" xfId="0" applyNumberFormat="1" applyFont="1" applyFill="1" applyBorder="1" applyAlignment="1" applyProtection="1">
      <alignment horizontal="center" vertical="top"/>
      <protection locked="0"/>
    </xf>
    <xf numFmtId="0" fontId="0" fillId="6" borderId="21" xfId="0" applyFill="1" applyBorder="1" applyAlignment="1" applyProtection="1">
      <alignment/>
      <protection locked="0"/>
    </xf>
    <xf numFmtId="2" fontId="1" fillId="6" borderId="12" xfId="0" applyNumberFormat="1" applyFont="1" applyFill="1" applyBorder="1" applyAlignment="1" applyProtection="1">
      <alignment horizontal="center" vertical="top"/>
      <protection locked="0"/>
    </xf>
    <xf numFmtId="2" fontId="0" fillId="6" borderId="13" xfId="0" applyNumberFormat="1" applyFill="1" applyBorder="1" applyAlignment="1" applyProtection="1">
      <alignment horizontal="center" vertical="top"/>
      <protection locked="0"/>
    </xf>
    <xf numFmtId="2" fontId="0" fillId="6" borderId="11" xfId="0" applyNumberFormat="1" applyFill="1" applyBorder="1" applyAlignment="1" applyProtection="1">
      <alignment horizontal="center" vertical="top"/>
      <protection locked="0"/>
    </xf>
    <xf numFmtId="0" fontId="0" fillId="6" borderId="22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 horizontal="center" vertical="top"/>
      <protection locked="0"/>
    </xf>
    <xf numFmtId="0" fontId="0" fillId="6" borderId="11" xfId="0" applyFill="1" applyBorder="1" applyAlignment="1" applyProtection="1">
      <alignment horizontal="center" vertical="top"/>
      <protection locked="0"/>
    </xf>
    <xf numFmtId="168" fontId="0" fillId="6" borderId="23" xfId="0" applyNumberForma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26" fillId="20" borderId="0" xfId="0" applyFont="1" applyFill="1" applyAlignment="1">
      <alignment horizontal="center"/>
    </xf>
    <xf numFmtId="0" fontId="15" fillId="0" borderId="24" xfId="0" applyFont="1" applyBorder="1" applyAlignment="1">
      <alignment/>
    </xf>
    <xf numFmtId="0" fontId="18" fillId="0" borderId="24" xfId="0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top"/>
    </xf>
    <xf numFmtId="0" fontId="17" fillId="0" borderId="24" xfId="0" applyFont="1" applyBorder="1" applyAlignment="1">
      <alignment horizontal="right"/>
    </xf>
    <xf numFmtId="167" fontId="20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right"/>
    </xf>
    <xf numFmtId="167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top" wrapText="1"/>
    </xf>
    <xf numFmtId="0" fontId="15" fillId="0" borderId="25" xfId="0" applyFont="1" applyBorder="1" applyAlignment="1">
      <alignment/>
    </xf>
    <xf numFmtId="0" fontId="18" fillId="0" borderId="25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top"/>
    </xf>
    <xf numFmtId="0" fontId="17" fillId="0" borderId="25" xfId="0" applyFont="1" applyBorder="1" applyAlignment="1">
      <alignment horizontal="right"/>
    </xf>
    <xf numFmtId="167" fontId="2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21" fillId="0" borderId="25" xfId="0" applyFont="1" applyBorder="1" applyAlignment="1">
      <alignment vertical="top" wrapText="1"/>
    </xf>
    <xf numFmtId="0" fontId="13" fillId="0" borderId="24" xfId="0" applyFont="1" applyBorder="1" applyAlignment="1">
      <alignment horizontal="right" vertical="center"/>
    </xf>
    <xf numFmtId="0" fontId="13" fillId="2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0" fillId="20" borderId="0" xfId="0" applyFill="1" applyAlignment="1">
      <alignment/>
    </xf>
    <xf numFmtId="0" fontId="13" fillId="20" borderId="0" xfId="0" applyFont="1" applyFill="1" applyAlignment="1">
      <alignment horizontal="center" vertical="center"/>
    </xf>
    <xf numFmtId="0" fontId="14" fillId="0" borderId="26" xfId="0" applyFont="1" applyBorder="1" applyAlignment="1">
      <alignment vertical="top" wrapText="1"/>
    </xf>
    <xf numFmtId="167" fontId="23" fillId="0" borderId="26" xfId="0" applyNumberFormat="1" applyFont="1" applyBorder="1" applyAlignment="1">
      <alignment vertical="center"/>
    </xf>
    <xf numFmtId="0" fontId="15" fillId="0" borderId="26" xfId="0" applyFont="1" applyBorder="1" applyAlignment="1">
      <alignment vertical="top" wrapText="1"/>
    </xf>
    <xf numFmtId="0" fontId="27" fillId="0" borderId="26" xfId="0" applyFont="1" applyBorder="1" applyAlignment="1">
      <alignment horizontal="center" vertical="center"/>
    </xf>
    <xf numFmtId="0" fontId="27" fillId="20" borderId="26" xfId="0" applyFont="1" applyFill="1" applyBorder="1" applyAlignment="1">
      <alignment horizontal="center" vertical="center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12" xfId="0" applyNumberFormat="1" applyFill="1" applyBorder="1" applyAlignment="1" applyProtection="1">
      <alignment horizontal="center"/>
      <protection locked="0"/>
    </xf>
    <xf numFmtId="169" fontId="24" fillId="0" borderId="27" xfId="0" applyNumberFormat="1" applyFont="1" applyBorder="1" applyAlignment="1">
      <alignment/>
    </xf>
    <xf numFmtId="0" fontId="21" fillId="0" borderId="2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0" fillId="6" borderId="28" xfId="0" applyFill="1" applyBorder="1" applyAlignment="1" applyProtection="1">
      <alignment horizontal="left"/>
      <protection locked="0"/>
    </xf>
    <xf numFmtId="0" fontId="0" fillId="6" borderId="29" xfId="0" applyFill="1" applyBorder="1" applyAlignment="1" applyProtection="1">
      <alignment horizontal="left"/>
      <protection locked="0"/>
    </xf>
    <xf numFmtId="0" fontId="0" fillId="6" borderId="30" xfId="0" applyFill="1" applyBorder="1" applyAlignment="1" applyProtection="1">
      <alignment horizontal="left"/>
      <protection locked="0"/>
    </xf>
    <xf numFmtId="170" fontId="25" fillId="0" borderId="31" xfId="0" applyNumberFormat="1" applyFont="1" applyBorder="1" applyAlignment="1">
      <alignment horizontal="center" vertical="center"/>
    </xf>
    <xf numFmtId="170" fontId="25" fillId="0" borderId="32" xfId="0" applyNumberFormat="1" applyFont="1" applyBorder="1" applyAlignment="1">
      <alignment horizontal="center" vertical="center"/>
    </xf>
    <xf numFmtId="170" fontId="25" fillId="0" borderId="33" xfId="0" applyNumberFormat="1" applyFont="1" applyBorder="1" applyAlignment="1">
      <alignment horizontal="center" vertical="center"/>
    </xf>
    <xf numFmtId="170" fontId="25" fillId="0" borderId="34" xfId="0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7" fontId="11" fillId="0" borderId="36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167" fontId="12" fillId="0" borderId="32" xfId="0" applyNumberFormat="1" applyFont="1" applyBorder="1" applyAlignment="1">
      <alignment horizontal="center" vertical="center"/>
    </xf>
    <xf numFmtId="167" fontId="12" fillId="0" borderId="37" xfId="0" applyNumberFormat="1" applyFont="1" applyBorder="1" applyAlignment="1">
      <alignment horizontal="center" vertical="center"/>
    </xf>
    <xf numFmtId="167" fontId="12" fillId="0" borderId="38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2" fillId="6" borderId="23" xfId="0" applyFont="1" applyFill="1" applyBorder="1" applyAlignment="1" applyProtection="1">
      <alignment horizontal="left" vertical="top" wrapText="1"/>
      <protection locked="0"/>
    </xf>
    <xf numFmtId="0" fontId="2" fillId="6" borderId="11" xfId="0" applyFont="1" applyFill="1" applyBorder="1" applyAlignment="1" applyProtection="1">
      <alignment horizontal="left" vertical="top" wrapText="1"/>
      <protection locked="0"/>
    </xf>
    <xf numFmtId="0" fontId="2" fillId="6" borderId="39" xfId="0" applyFont="1" applyFill="1" applyBorder="1" applyAlignment="1" applyProtection="1">
      <alignment horizontal="left" vertical="top" wrapText="1"/>
      <protection locked="0"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2" fillId="6" borderId="19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8858250" y="390525"/>
          <a:ext cx="1304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     9,45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4×100:     0:57,34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N302"/>
  <sheetViews>
    <sheetView zoomScalePageLayoutView="0" workbookViewId="0" topLeftCell="A274">
      <selection activeCell="H285" sqref="H285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ht="12.75">
      <c r="B2" s="7">
        <v>6.21</v>
      </c>
      <c r="C2" s="8">
        <v>6.22</v>
      </c>
      <c r="D2" s="12">
        <v>0.0005775462962962963</v>
      </c>
      <c r="E2" s="25">
        <v>0.0005787037037037038</v>
      </c>
      <c r="F2" s="7">
        <v>300</v>
      </c>
      <c r="G2" s="5">
        <f aca="true" t="shared" si="0" ref="G2:G65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ht="12.75">
      <c r="B3" s="14">
        <f aca="true" t="shared" si="1" ref="B3:B66">C2+0.0051</f>
        <v>6.225099999999999</v>
      </c>
      <c r="C3" s="24">
        <f aca="true" t="shared" si="2" ref="C3:C34">C4-(C$52-C$2)/50</f>
        <v>6.239600000000019</v>
      </c>
      <c r="D3" s="12">
        <f aca="true" t="shared" si="3" ref="D3:D20">E2+0.000000053</f>
        <v>0.0005787567037037037</v>
      </c>
      <c r="E3" s="23">
        <f aca="true" t="shared" si="4" ref="E3:E34">E4-(E$52-E$2)/50</f>
        <v>0.0005796296296296299</v>
      </c>
      <c r="F3" s="15">
        <v>299</v>
      </c>
      <c r="G3" s="5">
        <f t="shared" si="0"/>
        <v>1.82</v>
      </c>
      <c r="H3" s="13">
        <v>3.06</v>
      </c>
      <c r="I3" s="13">
        <v>4.36</v>
      </c>
      <c r="J3" s="10">
        <v>1</v>
      </c>
      <c r="N3" s="22">
        <v>182</v>
      </c>
    </row>
    <row r="4" spans="2:14" ht="12.75">
      <c r="B4" s="14">
        <f t="shared" si="1"/>
        <v>6.244700000000019</v>
      </c>
      <c r="C4" s="24">
        <f t="shared" si="2"/>
        <v>6.2592000000000185</v>
      </c>
      <c r="D4" s="12">
        <f t="shared" si="3"/>
        <v>0.0005796826296296299</v>
      </c>
      <c r="E4" s="23">
        <f t="shared" si="4"/>
        <v>0.0005805555555555558</v>
      </c>
      <c r="F4" s="15">
        <v>298</v>
      </c>
      <c r="G4" s="5">
        <f t="shared" si="0"/>
        <v>1.85</v>
      </c>
      <c r="H4" s="13">
        <v>3.12</v>
      </c>
      <c r="I4" s="13">
        <v>4.73</v>
      </c>
      <c r="J4" s="10">
        <v>2</v>
      </c>
      <c r="N4" s="22">
        <v>185</v>
      </c>
    </row>
    <row r="5" spans="2:14" ht="12.75">
      <c r="B5" s="14">
        <f t="shared" si="1"/>
        <v>6.264300000000018</v>
      </c>
      <c r="C5" s="24">
        <f t="shared" si="2"/>
        <v>6.278800000000018</v>
      </c>
      <c r="D5" s="12">
        <f t="shared" si="3"/>
        <v>0.0005806085555555558</v>
      </c>
      <c r="E5" s="23">
        <f t="shared" si="4"/>
        <v>0.0005814814814814818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ht="12.75">
      <c r="B6" s="14">
        <f t="shared" si="1"/>
        <v>6.283900000000018</v>
      </c>
      <c r="C6" s="24">
        <f t="shared" si="2"/>
        <v>6.298400000000018</v>
      </c>
      <c r="D6" s="12">
        <f t="shared" si="3"/>
        <v>0.0005815344814814817</v>
      </c>
      <c r="E6" s="23">
        <f t="shared" si="4"/>
        <v>0.0005824074074074077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ht="12.75">
      <c r="B7" s="14">
        <f t="shared" si="1"/>
        <v>6.303500000000017</v>
      </c>
      <c r="C7" s="24">
        <f t="shared" si="2"/>
        <v>6.318000000000017</v>
      </c>
      <c r="D7" s="12">
        <f t="shared" si="3"/>
        <v>0.0005824604074074076</v>
      </c>
      <c r="E7" s="23">
        <f t="shared" si="4"/>
        <v>0.0005833333333333336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ht="12.75">
      <c r="B8" s="14">
        <f t="shared" si="1"/>
        <v>6.323100000000017</v>
      </c>
      <c r="C8" s="24">
        <f t="shared" si="2"/>
        <v>6.337600000000017</v>
      </c>
      <c r="D8" s="12">
        <f t="shared" si="3"/>
        <v>0.0005833863333333336</v>
      </c>
      <c r="E8" s="23">
        <f t="shared" si="4"/>
        <v>0.0005842592592592595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ht="12.75">
      <c r="B9" s="14">
        <f t="shared" si="1"/>
        <v>6.342700000000017</v>
      </c>
      <c r="C9" s="24">
        <f t="shared" si="2"/>
        <v>6.357200000000017</v>
      </c>
      <c r="D9" s="12">
        <f t="shared" si="3"/>
        <v>0.0005843122592592595</v>
      </c>
      <c r="E9" s="23">
        <f t="shared" si="4"/>
        <v>0.0005851851851851854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ht="12.75">
      <c r="B10" s="14">
        <f t="shared" si="1"/>
        <v>6.362300000000016</v>
      </c>
      <c r="C10" s="24">
        <f t="shared" si="2"/>
        <v>6.376800000000016</v>
      </c>
      <c r="D10" s="12">
        <f t="shared" si="3"/>
        <v>0.0005852381851851854</v>
      </c>
      <c r="E10" s="23">
        <f t="shared" si="4"/>
        <v>0.0005861111111111114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ht="12.75">
      <c r="B11" s="14">
        <f t="shared" si="1"/>
        <v>6.381900000000016</v>
      </c>
      <c r="C11" s="24">
        <f t="shared" si="2"/>
        <v>6.396400000000016</v>
      </c>
      <c r="D11" s="12">
        <f t="shared" si="3"/>
        <v>0.0005861641111111113</v>
      </c>
      <c r="E11" s="23">
        <f t="shared" si="4"/>
        <v>0.0005870370370370373</v>
      </c>
      <c r="F11" s="15">
        <v>291</v>
      </c>
      <c r="G11" s="5">
        <f t="shared" si="0"/>
        <v>2.01</v>
      </c>
      <c r="H11" s="13">
        <v>3.52</v>
      </c>
      <c r="I11" s="13">
        <v>7.28</v>
      </c>
      <c r="J11" s="10">
        <v>9</v>
      </c>
      <c r="N11" s="22">
        <v>201</v>
      </c>
    </row>
    <row r="12" spans="2:14" ht="12.75">
      <c r="B12" s="14">
        <f t="shared" si="1"/>
        <v>6.4015000000000155</v>
      </c>
      <c r="C12" s="24">
        <f t="shared" si="2"/>
        <v>6.4160000000000155</v>
      </c>
      <c r="D12" s="12">
        <f t="shared" si="3"/>
        <v>0.0005870900370370372</v>
      </c>
      <c r="E12" s="23">
        <f t="shared" si="4"/>
        <v>0.0005879629629629632</v>
      </c>
      <c r="F12" s="15">
        <v>290</v>
      </c>
      <c r="G12" s="5">
        <f t="shared" si="0"/>
        <v>2.03</v>
      </c>
      <c r="H12" s="13">
        <v>3.58</v>
      </c>
      <c r="I12" s="13">
        <v>7.65</v>
      </c>
      <c r="J12" s="10">
        <v>10</v>
      </c>
      <c r="N12" s="22">
        <v>203</v>
      </c>
    </row>
    <row r="13" spans="2:14" ht="12.75">
      <c r="B13" s="14">
        <f t="shared" si="1"/>
        <v>6.421100000000015</v>
      </c>
      <c r="C13" s="24">
        <f t="shared" si="2"/>
        <v>6.435600000000015</v>
      </c>
      <c r="D13" s="12">
        <f t="shared" si="3"/>
        <v>0.0005880159629629632</v>
      </c>
      <c r="E13" s="23">
        <f t="shared" si="4"/>
        <v>0.0005888888888888891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ht="12.75">
      <c r="B14" s="14">
        <f t="shared" si="1"/>
        <v>6.440700000000015</v>
      </c>
      <c r="C14" s="24">
        <f t="shared" si="2"/>
        <v>6.455200000000015</v>
      </c>
      <c r="D14" s="12">
        <f t="shared" si="3"/>
        <v>0.0005889418888888891</v>
      </c>
      <c r="E14" s="23">
        <f t="shared" si="4"/>
        <v>0.000589814814814815</v>
      </c>
      <c r="F14" s="15">
        <v>288</v>
      </c>
      <c r="G14" s="5">
        <f t="shared" si="0"/>
        <v>2.08</v>
      </c>
      <c r="H14" s="13">
        <v>3.69</v>
      </c>
      <c r="I14" s="13">
        <v>8.38</v>
      </c>
      <c r="J14" s="10">
        <v>12</v>
      </c>
      <c r="N14" s="22">
        <v>208</v>
      </c>
    </row>
    <row r="15" spans="2:14" ht="12.75">
      <c r="B15" s="14">
        <f t="shared" si="1"/>
        <v>6.460300000000014</v>
      </c>
      <c r="C15" s="24">
        <f t="shared" si="2"/>
        <v>6.474800000000014</v>
      </c>
      <c r="D15" s="12">
        <f t="shared" si="3"/>
        <v>0.000589867814814815</v>
      </c>
      <c r="E15" s="23">
        <f t="shared" si="4"/>
        <v>0.000590740740740741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ht="12.75">
      <c r="B16" s="14">
        <f t="shared" si="1"/>
        <v>6.479900000000014</v>
      </c>
      <c r="C16" s="24">
        <f t="shared" si="2"/>
        <v>6.494400000000014</v>
      </c>
      <c r="D16" s="12">
        <f t="shared" si="3"/>
        <v>0.0005907937407407409</v>
      </c>
      <c r="E16" s="23">
        <f t="shared" si="4"/>
        <v>0.0005916666666666669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ht="12.75">
      <c r="B17" s="14">
        <f t="shared" si="1"/>
        <v>6.499500000000014</v>
      </c>
      <c r="C17" s="24">
        <f t="shared" si="2"/>
        <v>6.514000000000014</v>
      </c>
      <c r="D17" s="12">
        <f t="shared" si="3"/>
        <v>0.0005917196666666668</v>
      </c>
      <c r="E17" s="23">
        <f t="shared" si="4"/>
        <v>0.0005925925925925928</v>
      </c>
      <c r="F17" s="15">
        <v>285</v>
      </c>
      <c r="G17" s="5">
        <f t="shared" si="0"/>
        <v>2.15</v>
      </c>
      <c r="H17" s="13">
        <v>3.86</v>
      </c>
      <c r="I17" s="13">
        <v>9.47</v>
      </c>
      <c r="J17" s="10">
        <v>15</v>
      </c>
      <c r="N17" s="22">
        <v>215</v>
      </c>
    </row>
    <row r="18" spans="2:14" ht="12.75">
      <c r="B18" s="14">
        <f t="shared" si="1"/>
        <v>6.519100000000013</v>
      </c>
      <c r="C18" s="24">
        <f t="shared" si="2"/>
        <v>6.533600000000013</v>
      </c>
      <c r="D18" s="12">
        <f t="shared" si="3"/>
        <v>0.0005926455925925928</v>
      </c>
      <c r="E18" s="23">
        <f t="shared" si="4"/>
        <v>0.0005935185185185187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ht="12.75">
      <c r="B19" s="14">
        <f t="shared" si="1"/>
        <v>6.538700000000013</v>
      </c>
      <c r="C19" s="24">
        <f t="shared" si="2"/>
        <v>6.553200000000013</v>
      </c>
      <c r="D19" s="12">
        <f t="shared" si="3"/>
        <v>0.0005935715185185187</v>
      </c>
      <c r="E19" s="23">
        <f t="shared" si="4"/>
        <v>0.0005944444444444446</v>
      </c>
      <c r="F19" s="15">
        <v>283</v>
      </c>
      <c r="G19" s="5">
        <f t="shared" si="0"/>
        <v>2.2</v>
      </c>
      <c r="H19" s="13">
        <v>3.98</v>
      </c>
      <c r="I19" s="13">
        <v>10.2</v>
      </c>
      <c r="J19" s="10">
        <v>17</v>
      </c>
      <c r="N19" s="22">
        <v>220</v>
      </c>
    </row>
    <row r="20" spans="2:14" ht="12.75">
      <c r="B20" s="14">
        <f t="shared" si="1"/>
        <v>6.5583000000000125</v>
      </c>
      <c r="C20" s="24">
        <f t="shared" si="2"/>
        <v>6.572800000000012</v>
      </c>
      <c r="D20" s="12">
        <f t="shared" si="3"/>
        <v>0.0005944974444444446</v>
      </c>
      <c r="E20" s="23">
        <f t="shared" si="4"/>
        <v>0.0005953703703703706</v>
      </c>
      <c r="F20" s="15">
        <v>282</v>
      </c>
      <c r="G20" s="5">
        <f t="shared" si="0"/>
        <v>2.22</v>
      </c>
      <c r="H20" s="13">
        <v>4.04</v>
      </c>
      <c r="I20" s="13">
        <v>10.57</v>
      </c>
      <c r="J20" s="10">
        <v>18</v>
      </c>
      <c r="N20" s="22">
        <v>222</v>
      </c>
    </row>
    <row r="21" spans="2:14" ht="12.75">
      <c r="B21" s="14">
        <f t="shared" si="1"/>
        <v>6.577900000000012</v>
      </c>
      <c r="C21" s="24">
        <f t="shared" si="2"/>
        <v>6.592400000000012</v>
      </c>
      <c r="D21" s="12">
        <f>E20+0.000000052</f>
        <v>0.0005954223703703705</v>
      </c>
      <c r="E21" s="23">
        <f t="shared" si="4"/>
        <v>0.0005962962962962965</v>
      </c>
      <c r="F21" s="15">
        <v>281</v>
      </c>
      <c r="G21" s="5">
        <f t="shared" si="0"/>
        <v>2.24</v>
      </c>
      <c r="H21" s="13">
        <v>4.09</v>
      </c>
      <c r="I21" s="13">
        <v>10.93</v>
      </c>
      <c r="J21" s="10">
        <v>19</v>
      </c>
      <c r="N21" s="22">
        <v>224</v>
      </c>
    </row>
    <row r="22" spans="2:14" ht="12.75">
      <c r="B22" s="14">
        <f t="shared" si="1"/>
        <v>6.597500000000012</v>
      </c>
      <c r="C22" s="24">
        <f t="shared" si="2"/>
        <v>6.612000000000012</v>
      </c>
      <c r="D22" s="12">
        <f>E21+0.000000069</f>
        <v>0.0005963652962962965</v>
      </c>
      <c r="E22" s="23">
        <f t="shared" si="4"/>
        <v>0.0005972222222222224</v>
      </c>
      <c r="F22" s="15">
        <v>280</v>
      </c>
      <c r="G22" s="5">
        <f t="shared" si="0"/>
        <v>2.27</v>
      </c>
      <c r="H22" s="13">
        <v>4.15</v>
      </c>
      <c r="I22" s="13">
        <v>11.3</v>
      </c>
      <c r="J22" s="10">
        <v>20</v>
      </c>
      <c r="N22" s="22">
        <v>227</v>
      </c>
    </row>
    <row r="23" spans="2:14" ht="12.75">
      <c r="B23" s="14">
        <f t="shared" si="1"/>
        <v>6.617100000000011</v>
      </c>
      <c r="C23" s="24">
        <f t="shared" si="2"/>
        <v>6.631600000000011</v>
      </c>
      <c r="D23" s="12">
        <f>E22+0.000000053</f>
        <v>0.0005972752222222224</v>
      </c>
      <c r="E23" s="23">
        <f t="shared" si="4"/>
        <v>0.0005981481481481483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ht="12.75">
      <c r="B24" s="14">
        <f t="shared" si="1"/>
        <v>6.636700000000011</v>
      </c>
      <c r="C24" s="24">
        <f t="shared" si="2"/>
        <v>6.651200000000011</v>
      </c>
      <c r="D24" s="12">
        <f>E23+0.000000053</f>
        <v>0.0005982011481481483</v>
      </c>
      <c r="E24" s="23">
        <f t="shared" si="4"/>
        <v>0.0005990740740740742</v>
      </c>
      <c r="F24" s="15">
        <v>278</v>
      </c>
      <c r="G24" s="5">
        <f t="shared" si="0"/>
        <v>2.31</v>
      </c>
      <c r="H24" s="13">
        <v>4.27</v>
      </c>
      <c r="I24" s="13">
        <v>12.03</v>
      </c>
      <c r="J24" s="10">
        <v>22</v>
      </c>
      <c r="N24" s="22">
        <v>231</v>
      </c>
    </row>
    <row r="25" spans="2:14" ht="12.75">
      <c r="B25" s="14">
        <f t="shared" si="1"/>
        <v>6.6563000000000105</v>
      </c>
      <c r="C25" s="24">
        <f t="shared" si="2"/>
        <v>6.6708000000000105</v>
      </c>
      <c r="D25" s="12">
        <f>E24+0.000000053</f>
        <v>0.0005991270740740742</v>
      </c>
      <c r="E25" s="23">
        <f t="shared" si="4"/>
        <v>0.0006000000000000002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ht="12.75">
      <c r="B26" s="14">
        <f t="shared" si="1"/>
        <v>6.67590000000001</v>
      </c>
      <c r="C26" s="24">
        <f t="shared" si="2"/>
        <v>6.69040000000001</v>
      </c>
      <c r="D26" s="12">
        <f>E25+0.000000069</f>
        <v>0.0006000690000000002</v>
      </c>
      <c r="E26" s="23">
        <f t="shared" si="4"/>
        <v>0.0006009259259259261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ht="12.75">
      <c r="B27" s="14">
        <f t="shared" si="1"/>
        <v>6.69550000000001</v>
      </c>
      <c r="C27" s="24">
        <f t="shared" si="2"/>
        <v>6.71000000000001</v>
      </c>
      <c r="D27" s="12">
        <f>E26+0.000000052</f>
        <v>0.000600977925925926</v>
      </c>
      <c r="E27" s="23">
        <f t="shared" si="4"/>
        <v>0.000601851851851852</v>
      </c>
      <c r="F27" s="15">
        <v>275</v>
      </c>
      <c r="G27" s="5">
        <f t="shared" si="0"/>
        <v>2.39</v>
      </c>
      <c r="H27" s="13">
        <v>4.44</v>
      </c>
      <c r="I27" s="13">
        <v>13.12</v>
      </c>
      <c r="J27" s="10">
        <v>25</v>
      </c>
      <c r="N27" s="22">
        <v>239</v>
      </c>
    </row>
    <row r="28" spans="2:14" ht="12.75">
      <c r="B28" s="14">
        <f t="shared" si="1"/>
        <v>6.715100000000009</v>
      </c>
      <c r="C28" s="24">
        <f t="shared" si="2"/>
        <v>6.729600000000009</v>
      </c>
      <c r="D28" s="12">
        <f>E27+0.000000052</f>
        <v>0.000601903851851852</v>
      </c>
      <c r="E28" s="23">
        <f t="shared" si="4"/>
        <v>0.0006027777777777779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ht="12.75">
      <c r="B29" s="14">
        <f t="shared" si="1"/>
        <v>6.734700000000009</v>
      </c>
      <c r="C29" s="24">
        <f t="shared" si="2"/>
        <v>6.749200000000009</v>
      </c>
      <c r="D29" s="12">
        <f>E28+0.000000053</f>
        <v>0.0006028307777777779</v>
      </c>
      <c r="E29" s="23">
        <f t="shared" si="4"/>
        <v>0.0006037037037037038</v>
      </c>
      <c r="F29" s="15">
        <v>273</v>
      </c>
      <c r="G29" s="5">
        <f t="shared" si="0"/>
        <v>2.43</v>
      </c>
      <c r="H29" s="13">
        <v>4.56</v>
      </c>
      <c r="I29" s="13">
        <v>13.85</v>
      </c>
      <c r="J29" s="10">
        <v>27</v>
      </c>
      <c r="N29" s="22">
        <v>243</v>
      </c>
    </row>
    <row r="30" spans="2:14" ht="12.75">
      <c r="B30" s="14">
        <f t="shared" si="1"/>
        <v>6.754300000000009</v>
      </c>
      <c r="C30" s="24">
        <f t="shared" si="2"/>
        <v>6.768800000000009</v>
      </c>
      <c r="D30" s="12">
        <f>E29+0.000000053</f>
        <v>0.0006037567037037038</v>
      </c>
      <c r="E30" s="23">
        <f t="shared" si="4"/>
        <v>0.0006046296296296298</v>
      </c>
      <c r="F30" s="15">
        <v>272</v>
      </c>
      <c r="G30" s="5">
        <f t="shared" si="0"/>
        <v>2.46</v>
      </c>
      <c r="H30" s="13">
        <v>4.61</v>
      </c>
      <c r="I30" s="13">
        <v>14.21</v>
      </c>
      <c r="J30" s="10">
        <v>28</v>
      </c>
      <c r="N30" s="22">
        <v>246</v>
      </c>
    </row>
    <row r="31" spans="2:14" ht="12.75">
      <c r="B31" s="14">
        <f t="shared" si="1"/>
        <v>6.773900000000008</v>
      </c>
      <c r="C31" s="24">
        <f t="shared" si="2"/>
        <v>6.788400000000008</v>
      </c>
      <c r="D31" s="12">
        <f>E30+0.000000053</f>
        <v>0.0006046826296296297</v>
      </c>
      <c r="E31" s="23">
        <f t="shared" si="4"/>
        <v>0.0006055555555555557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ht="12.75">
      <c r="B32" s="14">
        <f t="shared" si="1"/>
        <v>6.793500000000008</v>
      </c>
      <c r="C32" s="24">
        <f t="shared" si="2"/>
        <v>6.808000000000008</v>
      </c>
      <c r="D32" s="12">
        <f>E31+0.000000053</f>
        <v>0.0006056085555555557</v>
      </c>
      <c r="E32" s="23">
        <f t="shared" si="4"/>
        <v>0.0006064814814814816</v>
      </c>
      <c r="F32" s="15">
        <v>270</v>
      </c>
      <c r="G32" s="5">
        <f t="shared" si="0"/>
        <v>2.5</v>
      </c>
      <c r="H32" s="13">
        <v>4.73</v>
      </c>
      <c r="I32" s="13">
        <v>14.94</v>
      </c>
      <c r="J32" s="10">
        <v>30</v>
      </c>
      <c r="N32" s="22">
        <v>250</v>
      </c>
    </row>
    <row r="33" spans="2:14" ht="12.75">
      <c r="B33" s="14">
        <f t="shared" si="1"/>
        <v>6.8131000000000075</v>
      </c>
      <c r="C33" s="24">
        <f t="shared" si="2"/>
        <v>6.827600000000007</v>
      </c>
      <c r="D33" s="12">
        <f>E32+0.000000052</f>
        <v>0.0006065334814814816</v>
      </c>
      <c r="E33" s="23">
        <f t="shared" si="4"/>
        <v>0.0006074074074074075</v>
      </c>
      <c r="F33" s="15">
        <v>269</v>
      </c>
      <c r="G33" s="5">
        <f t="shared" si="0"/>
        <v>2.53</v>
      </c>
      <c r="H33" s="13">
        <v>4.79</v>
      </c>
      <c r="I33" s="13">
        <v>15.31</v>
      </c>
      <c r="J33" s="10">
        <v>31</v>
      </c>
      <c r="N33" s="22">
        <v>253</v>
      </c>
    </row>
    <row r="34" spans="2:14" ht="12.75">
      <c r="B34" s="14">
        <f t="shared" si="1"/>
        <v>6.832700000000007</v>
      </c>
      <c r="C34" s="24">
        <f t="shared" si="2"/>
        <v>6.847200000000007</v>
      </c>
      <c r="D34" s="12">
        <f>E33+0.000000052</f>
        <v>0.0006074594074074075</v>
      </c>
      <c r="E34" s="23">
        <f t="shared" si="4"/>
        <v>0.0006083333333333334</v>
      </c>
      <c r="F34" s="15">
        <v>268</v>
      </c>
      <c r="G34" s="5">
        <f t="shared" si="0"/>
        <v>2.55</v>
      </c>
      <c r="H34" s="13">
        <v>4.84</v>
      </c>
      <c r="I34" s="13">
        <v>15.67</v>
      </c>
      <c r="J34" s="10">
        <v>32</v>
      </c>
      <c r="N34" s="22">
        <v>255</v>
      </c>
    </row>
    <row r="35" spans="2:14" ht="12.75">
      <c r="B35" s="14">
        <f t="shared" si="1"/>
        <v>6.852300000000007</v>
      </c>
      <c r="C35" s="24">
        <f aca="true" t="shared" si="5" ref="C35:C51">C36-(C$52-C$2)/50</f>
        <v>6.866800000000007</v>
      </c>
      <c r="D35" s="12">
        <f>E34+0.000000053</f>
        <v>0.0006083863333333334</v>
      </c>
      <c r="E35" s="23">
        <f aca="true" t="shared" si="6" ref="E35:E51">E36-(E$52-E$2)/50</f>
        <v>0.0006092592592592594</v>
      </c>
      <c r="F35" s="15">
        <v>267</v>
      </c>
      <c r="G35" s="5">
        <f t="shared" si="0"/>
        <v>2.57</v>
      </c>
      <c r="H35" s="13">
        <v>4.9</v>
      </c>
      <c r="I35" s="13">
        <v>16.04</v>
      </c>
      <c r="J35" s="10">
        <v>33</v>
      </c>
      <c r="N35" s="22">
        <v>257</v>
      </c>
    </row>
    <row r="36" spans="2:14" ht="12.75">
      <c r="B36" s="14">
        <f t="shared" si="1"/>
        <v>6.871900000000006</v>
      </c>
      <c r="C36" s="24">
        <f t="shared" si="5"/>
        <v>6.886400000000006</v>
      </c>
      <c r="D36" s="12">
        <f>E35+0.000000053</f>
        <v>0.0006093122592592593</v>
      </c>
      <c r="E36" s="23">
        <f t="shared" si="6"/>
        <v>0.0006101851851851853</v>
      </c>
      <c r="F36" s="15">
        <v>266</v>
      </c>
      <c r="G36" s="5">
        <f t="shared" si="0"/>
        <v>2.6</v>
      </c>
      <c r="H36" s="13">
        <v>4.96</v>
      </c>
      <c r="I36" s="13">
        <v>16.4</v>
      </c>
      <c r="J36" s="10">
        <v>34</v>
      </c>
      <c r="N36" s="22">
        <v>260</v>
      </c>
    </row>
    <row r="37" spans="2:14" ht="12.75">
      <c r="B37" s="14">
        <f t="shared" si="1"/>
        <v>6.891500000000006</v>
      </c>
      <c r="C37" s="24">
        <f t="shared" si="5"/>
        <v>6.906000000000006</v>
      </c>
      <c r="D37" s="12">
        <f>E36+0.000000053</f>
        <v>0.0006102381851851853</v>
      </c>
      <c r="E37" s="23">
        <f t="shared" si="6"/>
        <v>0.0006111111111111112</v>
      </c>
      <c r="F37" s="15">
        <v>265</v>
      </c>
      <c r="G37" s="5">
        <f t="shared" si="0"/>
        <v>2.62</v>
      </c>
      <c r="H37" s="13">
        <v>5.02</v>
      </c>
      <c r="I37" s="13">
        <v>16.77</v>
      </c>
      <c r="J37" s="10">
        <v>35</v>
      </c>
      <c r="N37" s="22">
        <v>262</v>
      </c>
    </row>
    <row r="38" spans="2:14" ht="12.75">
      <c r="B38" s="14">
        <f t="shared" si="1"/>
        <v>6.911100000000006</v>
      </c>
      <c r="C38" s="24">
        <f t="shared" si="5"/>
        <v>6.9256000000000055</v>
      </c>
      <c r="D38" s="12">
        <f>E37+0.000000053</f>
        <v>0.0006111641111111112</v>
      </c>
      <c r="E38" s="23">
        <f t="shared" si="6"/>
        <v>0.0006120370370370371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ht="12.75">
      <c r="B39" s="14">
        <f t="shared" si="1"/>
        <v>6.930700000000005</v>
      </c>
      <c r="C39" s="24">
        <f t="shared" si="5"/>
        <v>6.945200000000005</v>
      </c>
      <c r="D39" s="12">
        <f>E38+0.000000052</f>
        <v>0.0006120890370370371</v>
      </c>
      <c r="E39" s="23">
        <f t="shared" si="6"/>
        <v>0.000612962962962963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ht="12.75">
      <c r="B40" s="14">
        <f t="shared" si="1"/>
        <v>6.950300000000005</v>
      </c>
      <c r="C40" s="24">
        <f t="shared" si="5"/>
        <v>6.964800000000005</v>
      </c>
      <c r="D40" s="12">
        <f>E39+0.000000052</f>
        <v>0.000613014962962963</v>
      </c>
      <c r="E40" s="23">
        <f t="shared" si="6"/>
        <v>0.000613888888888889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ht="12.75">
      <c r="B41" s="14">
        <f t="shared" si="1"/>
        <v>6.969900000000004</v>
      </c>
      <c r="C41" s="24">
        <f t="shared" si="5"/>
        <v>6.984400000000004</v>
      </c>
      <c r="D41" s="12">
        <f>E40+0.000000053</f>
        <v>0.0006139418888888889</v>
      </c>
      <c r="E41" s="23">
        <f t="shared" si="6"/>
        <v>0.0006148148148148149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ht="12.75">
      <c r="B42" s="14">
        <f t="shared" si="1"/>
        <v>6.989500000000004</v>
      </c>
      <c r="C42" s="24">
        <f t="shared" si="5"/>
        <v>7.004000000000004</v>
      </c>
      <c r="D42" s="12">
        <f>E41+0.000000053</f>
        <v>0.0006148678148148149</v>
      </c>
      <c r="E42" s="23">
        <f t="shared" si="6"/>
        <v>0.0006157407407407408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ht="12.75">
      <c r="B43" s="14">
        <f t="shared" si="1"/>
        <v>7.009100000000004</v>
      </c>
      <c r="C43" s="24">
        <f t="shared" si="5"/>
        <v>7.023600000000004</v>
      </c>
      <c r="D43" s="12">
        <f>E42+0.000000053</f>
        <v>0.0006157937407407408</v>
      </c>
      <c r="E43" s="23">
        <f t="shared" si="6"/>
        <v>0.0006166666666666667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ht="12.75">
      <c r="B44" s="14">
        <f t="shared" si="1"/>
        <v>7.028700000000003</v>
      </c>
      <c r="C44" s="24">
        <f t="shared" si="5"/>
        <v>7.043200000000003</v>
      </c>
      <c r="D44" s="12">
        <f>E43+0.000000053</f>
        <v>0.0006167196666666667</v>
      </c>
      <c r="E44" s="23">
        <f t="shared" si="6"/>
        <v>0.0006175925925925927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ht="12.75">
      <c r="B45" s="14">
        <f t="shared" si="1"/>
        <v>7.048300000000003</v>
      </c>
      <c r="C45" s="24">
        <f t="shared" si="5"/>
        <v>7.062800000000003</v>
      </c>
      <c r="D45" s="12">
        <f>E44+0.000000052</f>
        <v>0.0006176445925925926</v>
      </c>
      <c r="E45" s="23">
        <f t="shared" si="6"/>
        <v>0.0006185185185185186</v>
      </c>
      <c r="F45" s="15">
        <v>257</v>
      </c>
      <c r="G45" s="5">
        <f t="shared" si="0"/>
        <v>2.81</v>
      </c>
      <c r="H45" s="13">
        <v>5.48</v>
      </c>
      <c r="I45" s="13">
        <v>19.69</v>
      </c>
      <c r="J45" s="10">
        <v>43</v>
      </c>
      <c r="N45" s="22">
        <v>281</v>
      </c>
    </row>
    <row r="46" spans="2:14" ht="12.75">
      <c r="B46" s="14">
        <f t="shared" si="1"/>
        <v>7.0679000000000025</v>
      </c>
      <c r="C46" s="24">
        <f t="shared" si="5"/>
        <v>7.0824000000000025</v>
      </c>
      <c r="D46" s="12">
        <f>E45+0.000000052</f>
        <v>0.0006185705185185185</v>
      </c>
      <c r="E46" s="23">
        <f t="shared" si="6"/>
        <v>0.0006194444444444445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ht="12.75">
      <c r="B47" s="14">
        <f t="shared" si="1"/>
        <v>7.087500000000002</v>
      </c>
      <c r="C47" s="24">
        <f t="shared" si="5"/>
        <v>7.102000000000002</v>
      </c>
      <c r="D47" s="12">
        <f>E46+0.000000069</f>
        <v>0.0006195134444444445</v>
      </c>
      <c r="E47" s="23">
        <f t="shared" si="6"/>
        <v>0.0006203703703703704</v>
      </c>
      <c r="F47" s="15">
        <v>255</v>
      </c>
      <c r="G47" s="5">
        <f t="shared" si="0"/>
        <v>2.85</v>
      </c>
      <c r="H47" s="13">
        <v>5.59</v>
      </c>
      <c r="I47" s="13">
        <v>20.42</v>
      </c>
      <c r="J47" s="10">
        <v>45</v>
      </c>
      <c r="N47" s="22">
        <v>285</v>
      </c>
    </row>
    <row r="48" spans="2:14" ht="12.75">
      <c r="B48" s="14">
        <f t="shared" si="1"/>
        <v>7.107100000000002</v>
      </c>
      <c r="C48" s="24">
        <f t="shared" si="5"/>
        <v>7.121600000000002</v>
      </c>
      <c r="D48" s="12">
        <f>E47+0.000000053</f>
        <v>0.0006204233703703704</v>
      </c>
      <c r="E48" s="23">
        <f t="shared" si="6"/>
        <v>0.0006212962962962963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ht="12.75">
      <c r="B49" s="14">
        <f t="shared" si="1"/>
        <v>7.126700000000001</v>
      </c>
      <c r="C49" s="24">
        <f t="shared" si="5"/>
        <v>7.141200000000001</v>
      </c>
      <c r="D49" s="12">
        <f>E48+0.000000053</f>
        <v>0.0006213492962962963</v>
      </c>
      <c r="E49" s="23">
        <f t="shared" si="6"/>
        <v>0.0006222222222222223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ht="12.75">
      <c r="B50" s="14">
        <f t="shared" si="1"/>
        <v>7.146300000000001</v>
      </c>
      <c r="C50" s="24">
        <f t="shared" si="5"/>
        <v>7.160800000000001</v>
      </c>
      <c r="D50" s="12">
        <f>E49+0.000000053</f>
        <v>0.0006222752222222222</v>
      </c>
      <c r="E50" s="23">
        <f t="shared" si="6"/>
        <v>0.0006231481481481482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ht="12.75">
      <c r="B51" s="14">
        <f t="shared" si="1"/>
        <v>7.165900000000001</v>
      </c>
      <c r="C51" s="24">
        <f t="shared" si="5"/>
        <v>7.180400000000001</v>
      </c>
      <c r="D51" s="12">
        <f>E50+0.000000069</f>
        <v>0.0006232171481481482</v>
      </c>
      <c r="E51" s="23">
        <f t="shared" si="6"/>
        <v>0.0006240740740740741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ht="12.75">
      <c r="B52" s="14">
        <f t="shared" si="1"/>
        <v>7.1855</v>
      </c>
      <c r="C52" s="19">
        <v>7.2</v>
      </c>
      <c r="D52" s="12">
        <f>E51+0.000000052</f>
        <v>0.000624126074074074</v>
      </c>
      <c r="E52" s="21">
        <v>0.000625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ht="12.75">
      <c r="B53" s="14">
        <f t="shared" si="1"/>
        <v>7.2051</v>
      </c>
      <c r="C53" s="13">
        <v>7.22</v>
      </c>
      <c r="D53" s="12">
        <f>E52+0.000000053</f>
        <v>0.000625053</v>
      </c>
      <c r="E53" s="11">
        <v>0.0006259629629629651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ht="12.75">
      <c r="B54" s="14">
        <f t="shared" si="1"/>
        <v>7.225099999999999</v>
      </c>
      <c r="C54" s="13">
        <v>7.24</v>
      </c>
      <c r="D54" s="12">
        <f>E53+0.000000053</f>
        <v>0.0006260159629629651</v>
      </c>
      <c r="E54" s="11">
        <v>0.000626925925925928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ht="12.75">
      <c r="B55" s="14">
        <f t="shared" si="1"/>
        <v>7.2451</v>
      </c>
      <c r="C55" s="13">
        <v>7.26</v>
      </c>
      <c r="D55" s="12">
        <f>E54+0.000000053</f>
        <v>0.000626978925925928</v>
      </c>
      <c r="E55" s="11">
        <v>0.0006278888888888909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ht="12.75">
      <c r="B56" s="14">
        <f t="shared" si="1"/>
        <v>7.2650999999999994</v>
      </c>
      <c r="C56" s="13">
        <v>7.28</v>
      </c>
      <c r="D56" s="12">
        <f>E55+0.000000053</f>
        <v>0.0006279418888888909</v>
      </c>
      <c r="E56" s="11">
        <v>0.0006288518518518539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ht="12.75">
      <c r="B57" s="14">
        <f t="shared" si="1"/>
        <v>7.2851</v>
      </c>
      <c r="C57" s="13">
        <v>7.3</v>
      </c>
      <c r="D57" s="12">
        <f>E56+0.000000052</f>
        <v>0.0006289038518518538</v>
      </c>
      <c r="E57" s="11">
        <v>0.0006298148148148168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ht="12.75">
      <c r="B58" s="14">
        <f t="shared" si="1"/>
        <v>7.3050999999999995</v>
      </c>
      <c r="C58" s="13">
        <v>7.32</v>
      </c>
      <c r="D58" s="12">
        <f>E57+0.000000062</f>
        <v>0.0006298768148148168</v>
      </c>
      <c r="E58" s="11">
        <v>0.0006307777777777797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ht="12.75">
      <c r="B59" s="14">
        <f t="shared" si="1"/>
        <v>7.3251</v>
      </c>
      <c r="C59" s="13">
        <v>7.33</v>
      </c>
      <c r="D59" s="12">
        <f>E58+0.000000053</f>
        <v>0.0006308307777777797</v>
      </c>
      <c r="E59" s="11">
        <v>0.0006317407407407426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ht="12.75">
      <c r="B60" s="14">
        <f t="shared" si="1"/>
        <v>7.3351</v>
      </c>
      <c r="C60" s="13">
        <v>7.35</v>
      </c>
      <c r="D60" s="12">
        <f>E59+0.000000053</f>
        <v>0.0006317937407407426</v>
      </c>
      <c r="E60" s="11">
        <v>0.0006327037037037055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ht="12.75">
      <c r="B61" s="14">
        <f t="shared" si="1"/>
        <v>7.355099999999999</v>
      </c>
      <c r="C61" s="13">
        <v>7.37</v>
      </c>
      <c r="D61" s="12">
        <f>E60+0.000000063</f>
        <v>0.0006327667037037055</v>
      </c>
      <c r="E61" s="11">
        <v>0.0006336666666666684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ht="12.75">
      <c r="B62" s="14">
        <f t="shared" si="1"/>
        <v>7.3751</v>
      </c>
      <c r="C62" s="13">
        <v>7.39</v>
      </c>
      <c r="D62" s="12">
        <f>E61+0.000000053</f>
        <v>0.0006337196666666684</v>
      </c>
      <c r="E62" s="11">
        <v>0.0006346296296296314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ht="12.75">
      <c r="B63" s="14">
        <f t="shared" si="1"/>
        <v>7.395099999999999</v>
      </c>
      <c r="C63" s="13">
        <v>7.41</v>
      </c>
      <c r="D63" s="12">
        <f>E62+0.000000052</f>
        <v>0.0006346816296296313</v>
      </c>
      <c r="E63" s="11">
        <v>0.0006355925925925943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ht="12.75">
      <c r="B64" s="14">
        <f t="shared" si="1"/>
        <v>7.4151</v>
      </c>
      <c r="C64" s="13">
        <v>7.43</v>
      </c>
      <c r="D64" s="12">
        <f>E63+0.000000052</f>
        <v>0.0006356445925925942</v>
      </c>
      <c r="E64" s="11">
        <v>0.0006365555555555572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ht="12.75">
      <c r="B65" s="14">
        <f t="shared" si="1"/>
        <v>7.435099999999999</v>
      </c>
      <c r="C65" s="13">
        <v>7.45</v>
      </c>
      <c r="D65" s="12">
        <f>E64+0.000000053</f>
        <v>0.0006366085555555572</v>
      </c>
      <c r="E65" s="11">
        <v>0.0006375185185185201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ht="12.75">
      <c r="B66" s="14">
        <f t="shared" si="1"/>
        <v>7.4551</v>
      </c>
      <c r="C66" s="13">
        <v>7.47</v>
      </c>
      <c r="D66" s="12">
        <f>E65+0.000000053</f>
        <v>0.0006375715185185201</v>
      </c>
      <c r="E66" s="11">
        <v>0.000638481481481483</v>
      </c>
      <c r="F66" s="10">
        <v>236</v>
      </c>
      <c r="G66" s="5">
        <f aca="true" t="shared" si="7" ref="G66:G129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ht="12.75">
      <c r="B67" s="14">
        <f aca="true" t="shared" si="8" ref="B67:B130">C66+0.0051</f>
        <v>7.475099999999999</v>
      </c>
      <c r="C67" s="13">
        <v>7.49</v>
      </c>
      <c r="D67" s="12">
        <f>E66+0.000000053</f>
        <v>0.000638534481481483</v>
      </c>
      <c r="E67" s="11">
        <v>0.000639444444444446</v>
      </c>
      <c r="F67" s="10">
        <v>235</v>
      </c>
      <c r="G67" s="5">
        <f t="shared" si="7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ht="12.75">
      <c r="B68" s="14">
        <f t="shared" si="8"/>
        <v>7.4951</v>
      </c>
      <c r="C68" s="13">
        <v>7.51</v>
      </c>
      <c r="D68" s="12">
        <f>E67+0.000000053</f>
        <v>0.0006394974444444459</v>
      </c>
      <c r="E68" s="11">
        <v>0.0006404074074074089</v>
      </c>
      <c r="F68" s="10">
        <v>234</v>
      </c>
      <c r="G68" s="5">
        <f t="shared" si="7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ht="12.75">
      <c r="B69" s="14">
        <f t="shared" si="8"/>
        <v>7.5150999999999994</v>
      </c>
      <c r="C69" s="13">
        <v>7.53</v>
      </c>
      <c r="D69" s="12">
        <f>E68+0.000000052</f>
        <v>0.0006404594074074088</v>
      </c>
      <c r="E69" s="11">
        <v>0.0006413703703703718</v>
      </c>
      <c r="F69" s="10">
        <v>233</v>
      </c>
      <c r="G69" s="5">
        <f t="shared" si="7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ht="12.75">
      <c r="B70" s="14">
        <f t="shared" si="8"/>
        <v>7.5351</v>
      </c>
      <c r="C70" s="13">
        <v>7.55</v>
      </c>
      <c r="D70" s="12">
        <f>E69+0.000000052</f>
        <v>0.0006414223703703717</v>
      </c>
      <c r="E70" s="11">
        <v>0.0006423333333333347</v>
      </c>
      <c r="F70" s="10">
        <v>232</v>
      </c>
      <c r="G70" s="5">
        <f t="shared" si="7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ht="12.75">
      <c r="B71" s="14">
        <f t="shared" si="8"/>
        <v>7.5550999999999995</v>
      </c>
      <c r="C71" s="13">
        <v>7.56</v>
      </c>
      <c r="D71" s="12">
        <f>E70+0.000000053</f>
        <v>0.0006423863333333347</v>
      </c>
      <c r="E71" s="11">
        <v>0.0006432962962962976</v>
      </c>
      <c r="F71" s="10">
        <v>231</v>
      </c>
      <c r="G71" s="5">
        <f t="shared" si="7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ht="12.75">
      <c r="B72" s="14">
        <f t="shared" si="8"/>
        <v>7.565099999999999</v>
      </c>
      <c r="C72" s="13">
        <v>7.58</v>
      </c>
      <c r="D72" s="12">
        <f>E71+0.000000069</f>
        <v>0.0006433652962962976</v>
      </c>
      <c r="E72" s="11">
        <v>0.0006442592592592605</v>
      </c>
      <c r="F72" s="10">
        <v>230</v>
      </c>
      <c r="G72" s="5">
        <f t="shared" si="7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ht="12.75">
      <c r="B73" s="14">
        <f t="shared" si="8"/>
        <v>7.5851</v>
      </c>
      <c r="C73" s="13">
        <v>7.6</v>
      </c>
      <c r="D73" s="12">
        <f>E72+0.000000053</f>
        <v>0.0006443122592592605</v>
      </c>
      <c r="E73" s="11">
        <v>0.0006452222222222235</v>
      </c>
      <c r="F73" s="10">
        <v>229</v>
      </c>
      <c r="G73" s="5">
        <f t="shared" si="7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ht="12.75">
      <c r="B74" s="14">
        <f t="shared" si="8"/>
        <v>7.605099999999999</v>
      </c>
      <c r="C74" s="13">
        <v>7.62</v>
      </c>
      <c r="D74" s="12">
        <f>E73+0.000000053</f>
        <v>0.0006452752222222234</v>
      </c>
      <c r="E74" s="11">
        <v>0.0006461851851851864</v>
      </c>
      <c r="F74" s="10">
        <v>228</v>
      </c>
      <c r="G74" s="5">
        <f t="shared" si="7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ht="12.75">
      <c r="B75" s="14">
        <f t="shared" si="8"/>
        <v>7.6251</v>
      </c>
      <c r="C75" s="13">
        <v>7.64</v>
      </c>
      <c r="D75" s="12">
        <f>E74+0.000000052</f>
        <v>0.0006462371851851863</v>
      </c>
      <c r="E75" s="11">
        <v>0.0006471481481481493</v>
      </c>
      <c r="F75" s="10">
        <v>227</v>
      </c>
      <c r="G75" s="5">
        <f t="shared" si="7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ht="12.75">
      <c r="B76" s="14">
        <f t="shared" si="8"/>
        <v>7.645099999999999</v>
      </c>
      <c r="C76" s="13">
        <v>7.66</v>
      </c>
      <c r="D76" s="12">
        <f>E75+0.000000049</f>
        <v>0.0006471971481481493</v>
      </c>
      <c r="E76" s="11">
        <v>0.0006481111111111122</v>
      </c>
      <c r="F76" s="10">
        <v>226</v>
      </c>
      <c r="G76" s="5">
        <f t="shared" si="7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ht="12.75">
      <c r="B77" s="14">
        <f t="shared" si="8"/>
        <v>7.6651</v>
      </c>
      <c r="C77" s="13">
        <v>7.68</v>
      </c>
      <c r="D77" s="12">
        <f>E76+0.000000053</f>
        <v>0.0006481641111111122</v>
      </c>
      <c r="E77" s="11">
        <v>0.0006490740740740751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ht="12.75">
      <c r="B78" s="14">
        <f t="shared" si="8"/>
        <v>7.685099999999999</v>
      </c>
      <c r="C78" s="13">
        <v>7.7</v>
      </c>
      <c r="D78" s="12">
        <f>E77+0.000000053</f>
        <v>0.0006491270740740751</v>
      </c>
      <c r="E78" s="11">
        <v>0.000650037037037038</v>
      </c>
      <c r="F78" s="10">
        <v>224</v>
      </c>
      <c r="G78" s="5">
        <f t="shared" si="7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ht="12.75">
      <c r="B79" s="14">
        <f t="shared" si="8"/>
        <v>7.7051</v>
      </c>
      <c r="C79" s="13">
        <v>7.72</v>
      </c>
      <c r="D79" s="12">
        <f>E78+0.000000053</f>
        <v>0.000650090037037038</v>
      </c>
      <c r="E79" s="11">
        <v>0.000651000000000001</v>
      </c>
      <c r="F79" s="10">
        <v>223</v>
      </c>
      <c r="G79" s="5">
        <f t="shared" si="7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ht="12.75">
      <c r="B80" s="14">
        <f t="shared" si="8"/>
        <v>7.725099999999999</v>
      </c>
      <c r="C80" s="13">
        <v>7.74</v>
      </c>
      <c r="D80" s="12">
        <f>E79+0.000000053</f>
        <v>0.0006510530000000009</v>
      </c>
      <c r="E80" s="11">
        <v>0.0006519629629629639</v>
      </c>
      <c r="F80" s="10">
        <v>222</v>
      </c>
      <c r="G80" s="5">
        <f t="shared" si="7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ht="12.75">
      <c r="B81" s="14">
        <f t="shared" si="8"/>
        <v>7.7451</v>
      </c>
      <c r="C81" s="13">
        <v>7.76</v>
      </c>
      <c r="D81" s="12">
        <f>E80+0.000000052</f>
        <v>0.0006520149629629638</v>
      </c>
      <c r="E81" s="11">
        <v>0.0006529259259259268</v>
      </c>
      <c r="F81" s="10">
        <v>221</v>
      </c>
      <c r="G81" s="5">
        <f t="shared" si="7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ht="12.75">
      <c r="B82" s="14">
        <f t="shared" si="8"/>
        <v>7.7650999999999994</v>
      </c>
      <c r="C82" s="13">
        <v>7.78</v>
      </c>
      <c r="D82" s="12">
        <f>E81+0.000000052</f>
        <v>0.0006529779259259268</v>
      </c>
      <c r="E82" s="11">
        <v>0.0006538888888888897</v>
      </c>
      <c r="F82" s="10">
        <v>220</v>
      </c>
      <c r="G82" s="5">
        <f t="shared" si="7"/>
        <v>3.62</v>
      </c>
      <c r="H82" s="13">
        <v>7.46</v>
      </c>
      <c r="I82" s="13">
        <v>32.27</v>
      </c>
      <c r="J82" s="10">
        <v>80</v>
      </c>
      <c r="N82" s="22">
        <v>362</v>
      </c>
    </row>
    <row r="83" spans="2:14" ht="12.75">
      <c r="B83" s="14">
        <f t="shared" si="8"/>
        <v>7.7851</v>
      </c>
      <c r="C83" s="13">
        <v>7.8</v>
      </c>
      <c r="D83" s="12">
        <f>E82+0.000000053</f>
        <v>0.0006539418888888897</v>
      </c>
      <c r="E83" s="11">
        <v>0.0006548518518518526</v>
      </c>
      <c r="F83" s="10">
        <v>219</v>
      </c>
      <c r="G83" s="5">
        <f t="shared" si="7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ht="12.75">
      <c r="B84" s="14">
        <f t="shared" si="8"/>
        <v>7.8050999999999995</v>
      </c>
      <c r="C84" s="13">
        <v>7.81</v>
      </c>
      <c r="D84" s="12">
        <f>E83+0.000000053</f>
        <v>0.0006549048518518526</v>
      </c>
      <c r="E84" s="11">
        <v>0.0006558148148148156</v>
      </c>
      <c r="F84" s="10">
        <v>218</v>
      </c>
      <c r="G84" s="5">
        <f t="shared" si="7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ht="12.75">
      <c r="B85" s="14">
        <f t="shared" si="8"/>
        <v>7.815099999999999</v>
      </c>
      <c r="C85" s="13">
        <v>7.83</v>
      </c>
      <c r="D85" s="12">
        <f>E84+0.000000053</f>
        <v>0.0006558678148148155</v>
      </c>
      <c r="E85" s="11">
        <v>0.0006567777777777785</v>
      </c>
      <c r="F85" s="10">
        <v>217</v>
      </c>
      <c r="G85" s="5">
        <f t="shared" si="7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ht="12.75">
      <c r="B86" s="14">
        <f t="shared" si="8"/>
        <v>7.8351</v>
      </c>
      <c r="C86" s="13">
        <v>7.85</v>
      </c>
      <c r="D86" s="12">
        <f>E85+0.000000063</f>
        <v>0.0006568407777777785</v>
      </c>
      <c r="E86" s="11">
        <v>0.0006577407407407414</v>
      </c>
      <c r="F86" s="10">
        <v>216</v>
      </c>
      <c r="G86" s="5">
        <f t="shared" si="7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ht="12.75">
      <c r="B87" s="14">
        <f t="shared" si="8"/>
        <v>7.855099999999999</v>
      </c>
      <c r="C87" s="13">
        <v>7.87</v>
      </c>
      <c r="D87" s="12">
        <f>E86+0.000000052</f>
        <v>0.0006577927407407413</v>
      </c>
      <c r="E87" s="11">
        <v>0.0006587037037037043</v>
      </c>
      <c r="F87" s="10">
        <v>215</v>
      </c>
      <c r="G87" s="5">
        <f t="shared" si="7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ht="12.75">
      <c r="B88" s="14">
        <f t="shared" si="8"/>
        <v>7.8751</v>
      </c>
      <c r="C88" s="13">
        <v>7.89</v>
      </c>
      <c r="D88" s="12">
        <f>E87+0.000000052</f>
        <v>0.0006587557037037043</v>
      </c>
      <c r="E88" s="11">
        <v>0.0006596666666666672</v>
      </c>
      <c r="F88" s="10">
        <v>214</v>
      </c>
      <c r="G88" s="5">
        <f t="shared" si="7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ht="12.75">
      <c r="B89" s="14">
        <f t="shared" si="8"/>
        <v>7.895099999999999</v>
      </c>
      <c r="C89" s="13">
        <v>7.91</v>
      </c>
      <c r="D89" s="12">
        <f>E88+0.000000063</f>
        <v>0.0006597296666666672</v>
      </c>
      <c r="E89" s="11">
        <v>0.0006606296296296302</v>
      </c>
      <c r="F89" s="10">
        <v>213</v>
      </c>
      <c r="G89" s="5">
        <f t="shared" si="7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ht="12.75">
      <c r="B90" s="14">
        <f t="shared" si="8"/>
        <v>7.9151</v>
      </c>
      <c r="C90" s="13">
        <v>7.93</v>
      </c>
      <c r="D90" s="12">
        <f>E89+0.000000053</f>
        <v>0.0006606826296296301</v>
      </c>
      <c r="E90" s="11">
        <v>0.0006615925925925931</v>
      </c>
      <c r="F90" s="10">
        <v>212</v>
      </c>
      <c r="G90" s="5">
        <f t="shared" si="7"/>
        <v>3.79</v>
      </c>
      <c r="H90" s="13">
        <v>7.89</v>
      </c>
      <c r="I90" s="13">
        <v>34.95</v>
      </c>
      <c r="J90" s="10">
        <v>88</v>
      </c>
      <c r="N90" s="22">
        <v>379</v>
      </c>
    </row>
    <row r="91" spans="2:14" ht="12.75">
      <c r="B91" s="14">
        <f t="shared" si="8"/>
        <v>7.935099999999999</v>
      </c>
      <c r="C91" s="13">
        <v>7.95</v>
      </c>
      <c r="D91" s="12">
        <f>E90+0.000000053</f>
        <v>0.000661645592592593</v>
      </c>
      <c r="E91" s="11">
        <v>0.000662555555555556</v>
      </c>
      <c r="F91" s="10">
        <v>211</v>
      </c>
      <c r="G91" s="5">
        <f t="shared" si="7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ht="12.75">
      <c r="B92" s="14">
        <f t="shared" si="8"/>
        <v>7.9551</v>
      </c>
      <c r="C92" s="13">
        <v>7.97</v>
      </c>
      <c r="D92" s="12">
        <f>E91+0.000000053</f>
        <v>0.000662608555555556</v>
      </c>
      <c r="E92" s="11">
        <v>0.0006635185185185189</v>
      </c>
      <c r="F92" s="10">
        <v>210</v>
      </c>
      <c r="G92" s="5">
        <f t="shared" si="7"/>
        <v>3.83</v>
      </c>
      <c r="H92" s="13">
        <v>7.99</v>
      </c>
      <c r="I92" s="13">
        <v>35.62</v>
      </c>
      <c r="J92" s="10">
        <v>90</v>
      </c>
      <c r="N92" s="22">
        <v>383</v>
      </c>
    </row>
    <row r="93" spans="2:14" ht="12.75">
      <c r="B93" s="14">
        <f t="shared" si="8"/>
        <v>7.975099999999999</v>
      </c>
      <c r="C93" s="13">
        <v>7.99</v>
      </c>
      <c r="D93" s="12">
        <f>E92+0.000000069</f>
        <v>0.0006635875185185189</v>
      </c>
      <c r="E93" s="11">
        <v>0.0006644814814814818</v>
      </c>
      <c r="F93" s="10">
        <v>209</v>
      </c>
      <c r="G93" s="5">
        <f t="shared" si="7"/>
        <v>3.86</v>
      </c>
      <c r="H93" s="13">
        <v>8.04</v>
      </c>
      <c r="I93" s="13">
        <v>35.95</v>
      </c>
      <c r="J93" s="10">
        <v>91</v>
      </c>
      <c r="N93" s="22">
        <v>386</v>
      </c>
    </row>
    <row r="94" spans="2:14" ht="12.75">
      <c r="B94" s="14">
        <f t="shared" si="8"/>
        <v>7.9951</v>
      </c>
      <c r="C94" s="13">
        <v>8.01</v>
      </c>
      <c r="D94" s="12">
        <f>E93+0.000000052</f>
        <v>0.0006645334814814818</v>
      </c>
      <c r="E94" s="11">
        <v>0.0006654444444444447</v>
      </c>
      <c r="F94" s="10">
        <v>208</v>
      </c>
      <c r="G94" s="5">
        <f t="shared" si="7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ht="12.75">
      <c r="B95" s="14">
        <f t="shared" si="8"/>
        <v>8.0151</v>
      </c>
      <c r="C95" s="13">
        <v>8.03</v>
      </c>
      <c r="D95" s="12">
        <f>E94+0.000000053</f>
        <v>0.0006654974444444447</v>
      </c>
      <c r="E95" s="11">
        <v>0.0006664074074074077</v>
      </c>
      <c r="F95" s="10">
        <v>207</v>
      </c>
      <c r="G95" s="5">
        <f t="shared" si="7"/>
        <v>3.9</v>
      </c>
      <c r="H95" s="13">
        <v>8.15</v>
      </c>
      <c r="I95" s="13">
        <v>36.62</v>
      </c>
      <c r="J95" s="10">
        <v>93</v>
      </c>
      <c r="N95" s="22">
        <v>390</v>
      </c>
    </row>
    <row r="96" spans="2:14" ht="12.75">
      <c r="B96" s="14">
        <f t="shared" si="8"/>
        <v>8.0351</v>
      </c>
      <c r="C96" s="13">
        <v>8.04</v>
      </c>
      <c r="D96" s="12">
        <f>E95+0.000000053</f>
        <v>0.0006664604074074076</v>
      </c>
      <c r="E96" s="11">
        <v>0.0006673703703703706</v>
      </c>
      <c r="F96" s="10">
        <v>206</v>
      </c>
      <c r="G96" s="5">
        <f t="shared" si="7"/>
        <v>3.92</v>
      </c>
      <c r="H96" s="13">
        <v>8.2</v>
      </c>
      <c r="I96" s="13">
        <v>36.95</v>
      </c>
      <c r="J96" s="10">
        <v>94</v>
      </c>
      <c r="N96" s="22">
        <v>392</v>
      </c>
    </row>
    <row r="97" spans="2:14" ht="12.75">
      <c r="B97" s="14">
        <f t="shared" si="8"/>
        <v>8.0451</v>
      </c>
      <c r="C97" s="13">
        <v>8.06</v>
      </c>
      <c r="D97" s="12">
        <f>E96+0.000000069</f>
        <v>0.0006674393703703706</v>
      </c>
      <c r="E97" s="11">
        <v>0.0006683333333333335</v>
      </c>
      <c r="F97" s="10">
        <v>205</v>
      </c>
      <c r="G97" s="5">
        <f t="shared" si="7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ht="12.75">
      <c r="B98" s="14">
        <f t="shared" si="8"/>
        <v>8.065100000000001</v>
      </c>
      <c r="C98" s="13">
        <v>8.08</v>
      </c>
      <c r="D98" s="12">
        <f>E97+0.000000053</f>
        <v>0.0006683863333333335</v>
      </c>
      <c r="E98" s="11">
        <v>0.0006692962962962964</v>
      </c>
      <c r="F98" s="10">
        <v>204</v>
      </c>
      <c r="G98" s="5">
        <f t="shared" si="7"/>
        <v>3.96</v>
      </c>
      <c r="H98" s="13">
        <v>8.31</v>
      </c>
      <c r="I98" s="13">
        <v>37.62</v>
      </c>
      <c r="J98" s="10">
        <v>96</v>
      </c>
      <c r="N98" s="22">
        <v>396</v>
      </c>
    </row>
    <row r="99" spans="2:14" ht="12.75">
      <c r="B99" s="14">
        <f t="shared" si="8"/>
        <v>8.0851</v>
      </c>
      <c r="C99" s="13">
        <v>8.1</v>
      </c>
      <c r="D99" s="12">
        <f>E98+0.000000052</f>
        <v>0.0006693482962962964</v>
      </c>
      <c r="E99" s="11">
        <v>0.0006702592592592593</v>
      </c>
      <c r="F99" s="10">
        <v>203</v>
      </c>
      <c r="G99" s="5">
        <f t="shared" si="7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ht="12.75">
      <c r="B100" s="14">
        <f t="shared" si="8"/>
        <v>8.1051</v>
      </c>
      <c r="C100" s="13">
        <v>8.12</v>
      </c>
      <c r="D100" s="12">
        <f>E99+0.000000052</f>
        <v>0.0006703112592592593</v>
      </c>
      <c r="E100" s="11">
        <v>0.0006712222222222223</v>
      </c>
      <c r="F100" s="10">
        <v>202</v>
      </c>
      <c r="G100" s="5">
        <f t="shared" si="7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ht="12.75">
      <c r="B101" s="14">
        <f t="shared" si="8"/>
        <v>8.1251</v>
      </c>
      <c r="C101" s="13">
        <v>8.14</v>
      </c>
      <c r="D101" s="12">
        <f>E100+0.000000049</f>
        <v>0.0006712712222222223</v>
      </c>
      <c r="E101" s="11">
        <v>0.0006721851851851852</v>
      </c>
      <c r="F101" s="10">
        <v>201</v>
      </c>
      <c r="G101" s="5">
        <f t="shared" si="7"/>
        <v>4.03</v>
      </c>
      <c r="H101" s="13">
        <v>8.47</v>
      </c>
      <c r="I101" s="13">
        <v>38.63</v>
      </c>
      <c r="J101" s="10">
        <v>99</v>
      </c>
      <c r="N101" s="22">
        <v>403</v>
      </c>
    </row>
    <row r="102" spans="2:14" ht="12.75">
      <c r="B102" s="14">
        <f t="shared" si="8"/>
        <v>8.145100000000001</v>
      </c>
      <c r="C102" s="19">
        <v>8.16</v>
      </c>
      <c r="D102" s="12">
        <f>E101+0.000000053</f>
        <v>0.0006722381851851851</v>
      </c>
      <c r="E102" s="21">
        <v>0.0006731481481481481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ht="12.75">
      <c r="B103" s="14">
        <f t="shared" si="8"/>
        <v>8.1651</v>
      </c>
      <c r="C103" s="13">
        <v>8.18</v>
      </c>
      <c r="D103" s="12">
        <f>E102+0.000000053</f>
        <v>0.000673201148148148</v>
      </c>
      <c r="E103" s="11">
        <v>0.0006742314814814832</v>
      </c>
      <c r="F103" s="10">
        <v>199</v>
      </c>
      <c r="G103" s="5">
        <f t="shared" si="7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ht="12.75">
      <c r="B104" s="14">
        <f t="shared" si="8"/>
        <v>8.1851</v>
      </c>
      <c r="C104" s="13">
        <v>8.2</v>
      </c>
      <c r="D104" s="12">
        <f>E103+0.000000053</f>
        <v>0.0006742844814814832</v>
      </c>
      <c r="E104" s="11">
        <v>0.0006753148148148165</v>
      </c>
      <c r="F104" s="10">
        <v>198</v>
      </c>
      <c r="G104" s="5">
        <f t="shared" si="7"/>
        <v>4.09</v>
      </c>
      <c r="H104" s="13">
        <v>8.62</v>
      </c>
      <c r="I104" s="13">
        <v>39.57</v>
      </c>
      <c r="J104" s="10">
        <v>102</v>
      </c>
      <c r="N104" s="22">
        <v>409</v>
      </c>
    </row>
    <row r="105" spans="2:14" ht="12.75">
      <c r="B105" s="14">
        <f t="shared" si="8"/>
        <v>8.2051</v>
      </c>
      <c r="C105" s="13">
        <v>8.22</v>
      </c>
      <c r="D105" s="12">
        <f>E104+0.000000052</f>
        <v>0.0006753668148148165</v>
      </c>
      <c r="E105" s="11">
        <v>0.0006763981481481498</v>
      </c>
      <c r="F105" s="10">
        <v>197</v>
      </c>
      <c r="G105" s="5">
        <f t="shared" si="7"/>
        <v>4.11</v>
      </c>
      <c r="H105" s="13">
        <v>8.66</v>
      </c>
      <c r="I105" s="13">
        <v>39.87</v>
      </c>
      <c r="J105" s="10">
        <v>103</v>
      </c>
      <c r="N105" s="22">
        <v>411</v>
      </c>
    </row>
    <row r="106" spans="2:14" ht="12.75">
      <c r="B106" s="14">
        <f t="shared" si="8"/>
        <v>8.225100000000001</v>
      </c>
      <c r="C106" s="13">
        <v>8.25</v>
      </c>
      <c r="D106" s="12">
        <f>E105+0.000000069</f>
        <v>0.0006764671481481498</v>
      </c>
      <c r="E106" s="11">
        <v>0.0006774814814814831</v>
      </c>
      <c r="F106" s="10">
        <v>196</v>
      </c>
      <c r="G106" s="5">
        <f t="shared" si="7"/>
        <v>4.13</v>
      </c>
      <c r="H106" s="13">
        <v>8.71</v>
      </c>
      <c r="I106" s="13">
        <v>40.18</v>
      </c>
      <c r="J106" s="10">
        <v>104</v>
      </c>
      <c r="N106" s="22">
        <v>413</v>
      </c>
    </row>
    <row r="107" spans="2:14" ht="12.75">
      <c r="B107" s="14">
        <f t="shared" si="8"/>
        <v>8.2551</v>
      </c>
      <c r="C107" s="13">
        <v>8.27</v>
      </c>
      <c r="D107" s="12">
        <f>E106+0.000000053</f>
        <v>0.0006775344814814831</v>
      </c>
      <c r="E107" s="11">
        <v>0.0006785648148148164</v>
      </c>
      <c r="F107" s="10">
        <v>195</v>
      </c>
      <c r="G107" s="5">
        <f t="shared" si="7"/>
        <v>4.15</v>
      </c>
      <c r="H107" s="13">
        <v>8.76</v>
      </c>
      <c r="I107" s="13">
        <v>40.48</v>
      </c>
      <c r="J107" s="10">
        <v>105</v>
      </c>
      <c r="N107" s="22">
        <v>415</v>
      </c>
    </row>
    <row r="108" spans="2:14" ht="12.75">
      <c r="B108" s="14">
        <f t="shared" si="8"/>
        <v>8.2751</v>
      </c>
      <c r="C108" s="13">
        <v>8.29</v>
      </c>
      <c r="D108" s="12">
        <f>E107+0.000000053</f>
        <v>0.0006786178148148164</v>
      </c>
      <c r="E108" s="11">
        <v>0.0006796481481481497</v>
      </c>
      <c r="F108" s="10">
        <v>194</v>
      </c>
      <c r="G108" s="5">
        <f t="shared" si="7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ht="12.75">
      <c r="B109" s="14">
        <f t="shared" si="8"/>
        <v>8.2951</v>
      </c>
      <c r="C109" s="13">
        <v>8.31</v>
      </c>
      <c r="D109" s="12">
        <f>E108+0.000000053</f>
        <v>0.0006797011481481497</v>
      </c>
      <c r="E109" s="11">
        <v>0.000680731481481483</v>
      </c>
      <c r="F109" s="10">
        <v>193</v>
      </c>
      <c r="G109" s="5">
        <f t="shared" si="7"/>
        <v>4.19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ht="12.75">
      <c r="B110" s="14">
        <f t="shared" si="8"/>
        <v>8.315100000000001</v>
      </c>
      <c r="C110" s="13">
        <v>8.33</v>
      </c>
      <c r="D110" s="12">
        <f>E109+0.000000063</f>
        <v>0.000680794481481483</v>
      </c>
      <c r="E110" s="11">
        <v>0.0006818148148148163</v>
      </c>
      <c r="F110" s="10">
        <v>192</v>
      </c>
      <c r="G110" s="5">
        <f t="shared" si="7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ht="12.75">
      <c r="B111" s="14">
        <f t="shared" si="8"/>
        <v>8.3351</v>
      </c>
      <c r="C111" s="13">
        <v>8.35</v>
      </c>
      <c r="D111" s="12">
        <f>E110+0.000000052</f>
        <v>0.0006818668148148163</v>
      </c>
      <c r="E111" s="11">
        <v>0.0006828981481481496</v>
      </c>
      <c r="F111" s="10">
        <v>191</v>
      </c>
      <c r="G111" s="5">
        <f t="shared" si="7"/>
        <v>4.23</v>
      </c>
      <c r="H111" s="13">
        <v>8.95</v>
      </c>
      <c r="I111" s="13">
        <v>41.7</v>
      </c>
      <c r="J111" s="10">
        <v>109</v>
      </c>
      <c r="N111" s="22">
        <v>423</v>
      </c>
    </row>
    <row r="112" spans="2:14" ht="12.75">
      <c r="B112" s="14">
        <f t="shared" si="8"/>
        <v>8.3551</v>
      </c>
      <c r="C112" s="13">
        <v>8.38</v>
      </c>
      <c r="D112" s="12">
        <f>E111+0.000000052</f>
        <v>0.0006829501481481495</v>
      </c>
      <c r="E112" s="11">
        <v>0.0006839814814814829</v>
      </c>
      <c r="F112" s="10">
        <v>190</v>
      </c>
      <c r="G112" s="5">
        <f t="shared" si="7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ht="12.75">
      <c r="B113" s="14">
        <f t="shared" si="8"/>
        <v>8.385100000000001</v>
      </c>
      <c r="C113" s="13">
        <v>8.4</v>
      </c>
      <c r="D113" s="12">
        <f>E112+0.000000053</f>
        <v>0.0006840344814814829</v>
      </c>
      <c r="E113" s="11">
        <v>0.0006850648148148162</v>
      </c>
      <c r="F113" s="10">
        <v>189</v>
      </c>
      <c r="G113" s="5">
        <f t="shared" si="7"/>
        <v>4.27</v>
      </c>
      <c r="H113" s="13">
        <v>9.05</v>
      </c>
      <c r="I113" s="13">
        <v>42.3</v>
      </c>
      <c r="J113" s="10">
        <v>111</v>
      </c>
      <c r="N113" s="22">
        <v>427</v>
      </c>
    </row>
    <row r="114" spans="2:14" ht="12.75">
      <c r="B114" s="14">
        <f t="shared" si="8"/>
        <v>8.405100000000001</v>
      </c>
      <c r="C114" s="13">
        <v>8.42</v>
      </c>
      <c r="D114" s="12">
        <f>E113+0.000000053</f>
        <v>0.0006851178148148162</v>
      </c>
      <c r="E114" s="11">
        <v>0.0006861481481481495</v>
      </c>
      <c r="F114" s="10">
        <v>188</v>
      </c>
      <c r="G114" s="5">
        <f t="shared" si="7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ht="12.75">
      <c r="B115" s="14">
        <f t="shared" si="8"/>
        <v>8.4251</v>
      </c>
      <c r="C115" s="13">
        <v>8.44</v>
      </c>
      <c r="D115" s="12">
        <f>E114+0.000000053</f>
        <v>0.0006862011481481495</v>
      </c>
      <c r="E115" s="11">
        <v>0.0006872314814814828</v>
      </c>
      <c r="F115" s="10">
        <v>187</v>
      </c>
      <c r="G115" s="5">
        <f t="shared" si="7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ht="12.75">
      <c r="B116" s="14">
        <f t="shared" si="8"/>
        <v>8.4451</v>
      </c>
      <c r="C116" s="13">
        <v>8.46</v>
      </c>
      <c r="D116" s="12">
        <f>E115+0.000000053</f>
        <v>0.0006872844814814828</v>
      </c>
      <c r="E116" s="11">
        <v>0.0006883148148148161</v>
      </c>
      <c r="F116" s="10">
        <v>186</v>
      </c>
      <c r="G116" s="5">
        <f t="shared" si="7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ht="12.75">
      <c r="B117" s="14">
        <f t="shared" si="8"/>
        <v>8.465100000000001</v>
      </c>
      <c r="C117" s="13">
        <v>8.48</v>
      </c>
      <c r="D117" s="12">
        <f>E116+0.000000052</f>
        <v>0.000688366814814816</v>
      </c>
      <c r="E117" s="11">
        <v>0.0006893981481481494</v>
      </c>
      <c r="F117" s="10">
        <v>185</v>
      </c>
      <c r="G117" s="5">
        <f t="shared" si="7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ht="12.75">
      <c r="B118" s="14">
        <f t="shared" si="8"/>
        <v>8.485100000000001</v>
      </c>
      <c r="C118" s="13">
        <v>8.51</v>
      </c>
      <c r="D118" s="12">
        <f>E117+0.000000052</f>
        <v>0.0006894501481481493</v>
      </c>
      <c r="E118" s="11">
        <v>0.0006904814814814827</v>
      </c>
      <c r="F118" s="10">
        <v>184</v>
      </c>
      <c r="G118" s="5">
        <f t="shared" si="7"/>
        <v>4.36</v>
      </c>
      <c r="H118" s="13">
        <v>9.29</v>
      </c>
      <c r="I118" s="13">
        <v>43.82</v>
      </c>
      <c r="J118" s="10">
        <v>116</v>
      </c>
      <c r="N118" s="22">
        <v>436</v>
      </c>
    </row>
    <row r="119" spans="2:14" ht="12.75">
      <c r="B119" s="14">
        <f t="shared" si="8"/>
        <v>8.5151</v>
      </c>
      <c r="C119" s="13">
        <v>8.53</v>
      </c>
      <c r="D119" s="12">
        <f>E118+0.000000053</f>
        <v>0.0006905344814814826</v>
      </c>
      <c r="E119" s="11">
        <v>0.000691564814814816</v>
      </c>
      <c r="F119" s="10">
        <v>183</v>
      </c>
      <c r="G119" s="5">
        <f t="shared" si="7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ht="12.75">
      <c r="B120" s="14">
        <f t="shared" si="8"/>
        <v>8.5351</v>
      </c>
      <c r="C120" s="13">
        <v>8.55</v>
      </c>
      <c r="D120" s="12">
        <f>E119+0.000000053</f>
        <v>0.0006916178148148159</v>
      </c>
      <c r="E120" s="11">
        <v>0.0006926481481481493</v>
      </c>
      <c r="F120" s="10">
        <v>182</v>
      </c>
      <c r="G120" s="5">
        <f t="shared" si="7"/>
        <v>4.4</v>
      </c>
      <c r="H120" s="13">
        <v>9.38</v>
      </c>
      <c r="I120" s="13">
        <v>44.43</v>
      </c>
      <c r="J120" s="10">
        <v>118</v>
      </c>
      <c r="N120" s="22">
        <v>440</v>
      </c>
    </row>
    <row r="121" spans="2:14" ht="12.75">
      <c r="B121" s="14">
        <f t="shared" si="8"/>
        <v>8.555100000000001</v>
      </c>
      <c r="C121" s="13">
        <v>8.57</v>
      </c>
      <c r="D121" s="12">
        <f>E120+0.000000053</f>
        <v>0.0006927011481481492</v>
      </c>
      <c r="E121" s="11">
        <v>0.0006944444444444445</v>
      </c>
      <c r="F121" s="10">
        <v>181</v>
      </c>
      <c r="G121" s="5">
        <f t="shared" si="7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ht="12.75">
      <c r="B122" s="14">
        <f t="shared" si="8"/>
        <v>8.5751</v>
      </c>
      <c r="C122" s="13">
        <v>8.59</v>
      </c>
      <c r="D122" s="12">
        <f>E121+0.000000053</f>
        <v>0.0006944974444444444</v>
      </c>
      <c r="E122" s="11">
        <v>0.0006948148148148159</v>
      </c>
      <c r="F122" s="10">
        <v>180</v>
      </c>
      <c r="G122" s="5">
        <f t="shared" si="7"/>
        <v>4.44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ht="12.75">
      <c r="B123" s="14">
        <f t="shared" si="8"/>
        <v>8.5951</v>
      </c>
      <c r="C123" s="13">
        <v>8.61</v>
      </c>
      <c r="D123" s="12">
        <f>E122+0.000000052</f>
        <v>0.0006948668148148158</v>
      </c>
      <c r="E123" s="11">
        <v>0.0006958981481481492</v>
      </c>
      <c r="F123" s="10">
        <v>179</v>
      </c>
      <c r="G123" s="5">
        <f t="shared" si="7"/>
        <v>4.46</v>
      </c>
      <c r="H123" s="13">
        <v>9.53</v>
      </c>
      <c r="I123" s="13">
        <v>45.34</v>
      </c>
      <c r="J123" s="10">
        <v>121</v>
      </c>
      <c r="N123" s="22">
        <v>446</v>
      </c>
    </row>
    <row r="124" spans="2:14" ht="12.75">
      <c r="B124" s="14">
        <f t="shared" si="8"/>
        <v>8.6151</v>
      </c>
      <c r="C124" s="13">
        <v>8.64</v>
      </c>
      <c r="D124" s="12">
        <f>E123+0.000000052</f>
        <v>0.0006959501481481491</v>
      </c>
      <c r="E124" s="11">
        <v>0.0006969814814814825</v>
      </c>
      <c r="F124" s="10">
        <v>178</v>
      </c>
      <c r="G124" s="5">
        <f t="shared" si="7"/>
        <v>4.48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ht="12.75">
      <c r="B125" s="14">
        <f t="shared" si="8"/>
        <v>8.645100000000001</v>
      </c>
      <c r="C125" s="13">
        <v>8.66</v>
      </c>
      <c r="D125" s="12">
        <f>E124+0.000000053</f>
        <v>0.0006970344814814824</v>
      </c>
      <c r="E125" s="11">
        <v>0.0006980648148148157</v>
      </c>
      <c r="F125" s="10">
        <v>177</v>
      </c>
      <c r="G125" s="5">
        <f t="shared" si="7"/>
        <v>4.5</v>
      </c>
      <c r="H125" s="13">
        <v>9.62</v>
      </c>
      <c r="I125" s="13">
        <v>45.95</v>
      </c>
      <c r="J125" s="10">
        <v>123</v>
      </c>
      <c r="N125" s="22">
        <v>450</v>
      </c>
    </row>
    <row r="126" spans="2:14" ht="12.75">
      <c r="B126" s="14">
        <f t="shared" si="8"/>
        <v>8.6651</v>
      </c>
      <c r="C126" s="13">
        <v>8.68</v>
      </c>
      <c r="D126" s="12">
        <f>E125+0.000000053</f>
        <v>0.0006981178148148157</v>
      </c>
      <c r="E126" s="11">
        <v>0.000699148148148149</v>
      </c>
      <c r="F126" s="10">
        <v>176</v>
      </c>
      <c r="G126" s="5">
        <f t="shared" si="7"/>
        <v>4.52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ht="12.75">
      <c r="B127" s="14">
        <f t="shared" si="8"/>
        <v>8.6851</v>
      </c>
      <c r="C127" s="13">
        <v>8.7</v>
      </c>
      <c r="D127" s="12">
        <f>E126+0.000000053</f>
        <v>0.000699201148148149</v>
      </c>
      <c r="E127" s="11">
        <v>0.0007002314814814823</v>
      </c>
      <c r="F127" s="10">
        <v>175</v>
      </c>
      <c r="G127" s="5">
        <f t="shared" si="7"/>
        <v>4.54</v>
      </c>
      <c r="H127" s="13">
        <v>9.72</v>
      </c>
      <c r="I127" s="13">
        <v>46.56</v>
      </c>
      <c r="J127" s="10">
        <v>125</v>
      </c>
      <c r="N127" s="22">
        <v>454</v>
      </c>
    </row>
    <row r="128" spans="2:14" ht="12.75">
      <c r="B128" s="14">
        <f t="shared" si="8"/>
        <v>8.7051</v>
      </c>
      <c r="C128" s="13">
        <v>8.72</v>
      </c>
      <c r="D128" s="12">
        <f>E127+0.000000053</f>
        <v>0.0007002844814814823</v>
      </c>
      <c r="E128" s="11">
        <v>0.0007013148148148156</v>
      </c>
      <c r="F128" s="10">
        <v>174</v>
      </c>
      <c r="G128" s="5">
        <f t="shared" si="7"/>
        <v>4.56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ht="12.75">
      <c r="B129" s="14">
        <f t="shared" si="8"/>
        <v>8.725100000000001</v>
      </c>
      <c r="C129" s="13">
        <v>8.74</v>
      </c>
      <c r="D129" s="12">
        <f>E128+0.000000069</f>
        <v>0.0007013838148148156</v>
      </c>
      <c r="E129" s="11">
        <v>0.0007023981481481489</v>
      </c>
      <c r="F129" s="10">
        <v>173</v>
      </c>
      <c r="G129" s="5">
        <f t="shared" si="7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ht="12.75">
      <c r="B130" s="14">
        <f t="shared" si="8"/>
        <v>8.7451</v>
      </c>
      <c r="C130" s="13">
        <v>8.76</v>
      </c>
      <c r="D130" s="12">
        <f>E129+0.000000052</f>
        <v>0.0007024501481481489</v>
      </c>
      <c r="E130" s="11">
        <v>0.0007034814814814822</v>
      </c>
      <c r="F130" s="10">
        <v>172</v>
      </c>
      <c r="G130" s="5">
        <f aca="true" t="shared" si="9" ref="G130:G193">N130/100</f>
        <v>4.6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ht="12.75">
      <c r="B131" s="14">
        <f aca="true" t="shared" si="10" ref="B131:B194">C130+0.0051</f>
        <v>8.7651</v>
      </c>
      <c r="C131" s="13">
        <v>8.79</v>
      </c>
      <c r="D131" s="12">
        <f>E130+0.000000053</f>
        <v>0.0007035344814814822</v>
      </c>
      <c r="E131" s="11">
        <v>0.0007045648148148155</v>
      </c>
      <c r="F131" s="10">
        <v>171</v>
      </c>
      <c r="G131" s="5">
        <f t="shared" si="9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ht="12.75">
      <c r="B132" s="14">
        <f t="shared" si="10"/>
        <v>8.7951</v>
      </c>
      <c r="C132" s="13">
        <v>8.81</v>
      </c>
      <c r="D132" s="12">
        <f>E131+0.000000053</f>
        <v>0.0007046178148148155</v>
      </c>
      <c r="E132" s="11">
        <v>0.0007056481481481488</v>
      </c>
      <c r="F132" s="10">
        <v>170</v>
      </c>
      <c r="G132" s="5">
        <f t="shared" si="9"/>
        <v>4.64</v>
      </c>
      <c r="H132" s="13">
        <v>9.96</v>
      </c>
      <c r="I132" s="13">
        <v>48.08</v>
      </c>
      <c r="J132" s="10">
        <v>130</v>
      </c>
      <c r="N132" s="22">
        <v>464</v>
      </c>
    </row>
    <row r="133" spans="2:14" ht="12.75">
      <c r="B133" s="14">
        <f t="shared" si="10"/>
        <v>8.815100000000001</v>
      </c>
      <c r="C133" s="13">
        <v>8.83</v>
      </c>
      <c r="D133" s="12">
        <f>E132+0.000000053</f>
        <v>0.0007057011481481488</v>
      </c>
      <c r="E133" s="11">
        <v>0.0007067314814814821</v>
      </c>
      <c r="F133" s="10">
        <v>169</v>
      </c>
      <c r="G133" s="5">
        <f t="shared" si="9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ht="12.75">
      <c r="B134" s="14">
        <f t="shared" si="10"/>
        <v>8.8351</v>
      </c>
      <c r="C134" s="13">
        <v>8.85</v>
      </c>
      <c r="D134" s="12">
        <f>E133+0.000000053</f>
        <v>0.0007067844814814821</v>
      </c>
      <c r="E134" s="11">
        <v>0.0007078148148148154</v>
      </c>
      <c r="F134" s="10">
        <v>168</v>
      </c>
      <c r="G134" s="5">
        <f t="shared" si="9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ht="12.75">
      <c r="B135" s="14">
        <f t="shared" si="10"/>
        <v>8.8551</v>
      </c>
      <c r="C135" s="13">
        <v>8.87</v>
      </c>
      <c r="D135" s="12">
        <f>E134+0.000000052</f>
        <v>0.0007078668148148154</v>
      </c>
      <c r="E135" s="11">
        <v>0.0007088981481481487</v>
      </c>
      <c r="F135" s="10">
        <v>167</v>
      </c>
      <c r="G135" s="5">
        <f t="shared" si="9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ht="12.75">
      <c r="B136" s="14">
        <f t="shared" si="10"/>
        <v>8.8751</v>
      </c>
      <c r="C136" s="13">
        <v>8.89</v>
      </c>
      <c r="D136" s="12">
        <f>E135+0.000000052</f>
        <v>0.0007089501481481487</v>
      </c>
      <c r="E136" s="11">
        <v>0.000709981481481482</v>
      </c>
      <c r="F136" s="10">
        <v>166</v>
      </c>
      <c r="G136" s="5">
        <f t="shared" si="9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ht="12.75">
      <c r="B137" s="14">
        <f t="shared" si="10"/>
        <v>8.895100000000001</v>
      </c>
      <c r="C137" s="13">
        <v>8.92</v>
      </c>
      <c r="D137" s="12">
        <f>E136+0.000000053</f>
        <v>0.000710034481481482</v>
      </c>
      <c r="E137" s="11">
        <v>0.0007110648148148153</v>
      </c>
      <c r="F137" s="10">
        <v>165</v>
      </c>
      <c r="G137" s="5">
        <f t="shared" si="9"/>
        <v>4.74</v>
      </c>
      <c r="H137" s="13">
        <v>10.2</v>
      </c>
      <c r="I137" s="13">
        <v>49.6</v>
      </c>
      <c r="J137" s="10">
        <v>135</v>
      </c>
      <c r="N137" s="22">
        <v>474</v>
      </c>
    </row>
    <row r="138" spans="2:14" ht="12.75">
      <c r="B138" s="14">
        <f t="shared" si="10"/>
        <v>8.9251</v>
      </c>
      <c r="C138" s="13">
        <v>8.94</v>
      </c>
      <c r="D138" s="12">
        <f>E137+0.000000053</f>
        <v>0.0007111178148148153</v>
      </c>
      <c r="E138" s="11">
        <v>0.0007121481481481486</v>
      </c>
      <c r="F138" s="10">
        <v>164</v>
      </c>
      <c r="G138" s="5">
        <f t="shared" si="9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ht="12.75">
      <c r="B139" s="14">
        <f t="shared" si="10"/>
        <v>8.9451</v>
      </c>
      <c r="C139" s="13">
        <v>8.96</v>
      </c>
      <c r="D139" s="12">
        <f>E138+0.000000053</f>
        <v>0.0007122011481481486</v>
      </c>
      <c r="E139" s="11">
        <v>0.0007132314814814819</v>
      </c>
      <c r="F139" s="10">
        <v>163</v>
      </c>
      <c r="G139" s="5">
        <f t="shared" si="9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ht="12.75">
      <c r="B140" s="14">
        <f t="shared" si="10"/>
        <v>8.965100000000001</v>
      </c>
      <c r="C140" s="13">
        <v>8.98</v>
      </c>
      <c r="D140" s="12">
        <f>E139+0.000000053</f>
        <v>0.0007132844814814819</v>
      </c>
      <c r="E140" s="11">
        <v>0.0007143148148148152</v>
      </c>
      <c r="F140" s="10">
        <v>162</v>
      </c>
      <c r="G140" s="5">
        <f t="shared" si="9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ht="12.75">
      <c r="B141" s="14">
        <f t="shared" si="10"/>
        <v>8.985100000000001</v>
      </c>
      <c r="C141" s="13">
        <v>9</v>
      </c>
      <c r="D141" s="12">
        <f>E140+0.000000052</f>
        <v>0.0007143668148148151</v>
      </c>
      <c r="E141" s="11">
        <v>0.0007153981481481485</v>
      </c>
      <c r="F141" s="10">
        <v>161</v>
      </c>
      <c r="G141" s="5">
        <f t="shared" si="9"/>
        <v>4.81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ht="12.75">
      <c r="B142" s="14">
        <f t="shared" si="10"/>
        <v>9.0051</v>
      </c>
      <c r="C142" s="13">
        <v>9.02</v>
      </c>
      <c r="D142" s="12">
        <f>E141+0.000000052</f>
        <v>0.0007154501481481484</v>
      </c>
      <c r="E142" s="11">
        <v>0.0007164814814814818</v>
      </c>
      <c r="F142" s="10">
        <v>160</v>
      </c>
      <c r="G142" s="5">
        <f t="shared" si="9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ht="12.75">
      <c r="B143" s="14">
        <f t="shared" si="10"/>
        <v>9.0251</v>
      </c>
      <c r="C143" s="13">
        <v>9.05</v>
      </c>
      <c r="D143" s="12">
        <f>E142+0.000000053</f>
        <v>0.0007165344814814818</v>
      </c>
      <c r="E143" s="11">
        <v>0.0007175648148148151</v>
      </c>
      <c r="F143" s="10">
        <v>159</v>
      </c>
      <c r="G143" s="5">
        <f t="shared" si="9"/>
        <v>4.85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ht="12.75">
      <c r="B144" s="14">
        <f t="shared" si="10"/>
        <v>9.055100000000001</v>
      </c>
      <c r="C144" s="13">
        <v>9.07</v>
      </c>
      <c r="D144" s="12">
        <f>E143+0.000000053</f>
        <v>0.000717617814814815</v>
      </c>
      <c r="E144" s="11">
        <v>0.0007186481481481484</v>
      </c>
      <c r="F144" s="10">
        <v>158</v>
      </c>
      <c r="G144" s="5">
        <f t="shared" si="9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ht="12.75">
      <c r="B145" s="14">
        <f t="shared" si="10"/>
        <v>9.0751</v>
      </c>
      <c r="C145" s="13">
        <v>9.09</v>
      </c>
      <c r="D145" s="12">
        <f>E144+0.000000053</f>
        <v>0.0007187011481481483</v>
      </c>
      <c r="E145" s="11">
        <v>0.0007197314814814817</v>
      </c>
      <c r="F145" s="10">
        <v>157</v>
      </c>
      <c r="G145" s="5">
        <f t="shared" si="9"/>
        <v>4.89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ht="12.75">
      <c r="B146" s="14">
        <f t="shared" si="10"/>
        <v>9.0951</v>
      </c>
      <c r="C146" s="13">
        <v>9.11</v>
      </c>
      <c r="D146" s="12">
        <f>E145+0.000000053</f>
        <v>0.0007197844814814816</v>
      </c>
      <c r="E146" s="11">
        <v>0.000720814814814815</v>
      </c>
      <c r="F146" s="10">
        <v>156</v>
      </c>
      <c r="G146" s="5">
        <f t="shared" si="9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ht="12.75">
      <c r="B147" s="14">
        <f t="shared" si="10"/>
        <v>9.1151</v>
      </c>
      <c r="C147" s="13">
        <v>9.13</v>
      </c>
      <c r="D147" s="12">
        <f>E146+0.000000052</f>
        <v>0.0007208668148148149</v>
      </c>
      <c r="E147" s="11">
        <v>0.0007218981481481483</v>
      </c>
      <c r="F147" s="10">
        <v>155</v>
      </c>
      <c r="G147" s="5">
        <f t="shared" si="9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ht="12.75">
      <c r="B148" s="14">
        <f t="shared" si="10"/>
        <v>9.135100000000001</v>
      </c>
      <c r="C148" s="13">
        <v>9.15</v>
      </c>
      <c r="D148" s="12">
        <f>E147+0.000000052</f>
        <v>0.0007219501481481482</v>
      </c>
      <c r="E148" s="11">
        <v>0.0007229814814814816</v>
      </c>
      <c r="F148" s="10">
        <v>154</v>
      </c>
      <c r="G148" s="5">
        <f t="shared" si="9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ht="12.75">
      <c r="B149" s="14">
        <f t="shared" si="10"/>
        <v>9.155100000000001</v>
      </c>
      <c r="C149" s="13">
        <v>9.18</v>
      </c>
      <c r="D149" s="12">
        <f>E148+0.000000063</f>
        <v>0.0007230444814814816</v>
      </c>
      <c r="E149" s="11">
        <v>0.0007240648148148149</v>
      </c>
      <c r="F149" s="10">
        <v>153</v>
      </c>
      <c r="G149" s="5">
        <f t="shared" si="9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ht="12.75">
      <c r="B150" s="14">
        <f t="shared" si="10"/>
        <v>9.1851</v>
      </c>
      <c r="C150" s="13">
        <v>9.2</v>
      </c>
      <c r="D150" s="12">
        <f>E149+0.000000053</f>
        <v>0.0007241178148148148</v>
      </c>
      <c r="E150" s="11">
        <v>0.0007251481481481482</v>
      </c>
      <c r="F150" s="10">
        <v>152</v>
      </c>
      <c r="G150" s="5">
        <f t="shared" si="9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ht="12.75">
      <c r="B151" s="14">
        <f t="shared" si="10"/>
        <v>9.2051</v>
      </c>
      <c r="C151" s="13">
        <v>9.22</v>
      </c>
      <c r="D151" s="12">
        <f>E150+0.000000053</f>
        <v>0.0007252011481481481</v>
      </c>
      <c r="E151" s="11">
        <v>0.0007262314814814815</v>
      </c>
      <c r="F151" s="10">
        <v>151</v>
      </c>
      <c r="G151" s="5">
        <f t="shared" si="9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ht="12.75">
      <c r="B152" s="14">
        <f t="shared" si="10"/>
        <v>9.225100000000001</v>
      </c>
      <c r="C152" s="19">
        <v>9.24</v>
      </c>
      <c r="D152" s="12">
        <f>E151+0.000000053</f>
        <v>0.0007262844814814814</v>
      </c>
      <c r="E152" s="21">
        <v>0.0007273148148148148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ht="12.75">
      <c r="B153" s="14">
        <f t="shared" si="10"/>
        <v>9.2451</v>
      </c>
      <c r="C153" s="13">
        <v>9.26</v>
      </c>
      <c r="D153" s="12">
        <f>E152+0.000000052</f>
        <v>0.0007273668148148147</v>
      </c>
      <c r="E153" s="11">
        <v>0.0007285185185185198</v>
      </c>
      <c r="F153" s="10">
        <v>149</v>
      </c>
      <c r="G153" s="5">
        <f t="shared" si="9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ht="12.75">
      <c r="B154" s="14">
        <f t="shared" si="10"/>
        <v>9.2651</v>
      </c>
      <c r="C154" s="13">
        <v>9.29</v>
      </c>
      <c r="D154" s="12">
        <f>E153+0.000000052</f>
        <v>0.0007285705185185198</v>
      </c>
      <c r="E154" s="11">
        <v>0.0007297222222222235</v>
      </c>
      <c r="F154" s="10">
        <v>148</v>
      </c>
      <c r="G154" s="5">
        <f t="shared" si="9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ht="12.75">
      <c r="B155" s="14">
        <f t="shared" si="10"/>
        <v>9.2951</v>
      </c>
      <c r="C155" s="13">
        <v>9.31</v>
      </c>
      <c r="D155" s="12">
        <f>E154+0.000000053</f>
        <v>0.0007297752222222235</v>
      </c>
      <c r="E155" s="11">
        <v>0.0007309259259259272</v>
      </c>
      <c r="F155" s="10">
        <v>147</v>
      </c>
      <c r="G155" s="5">
        <f t="shared" si="9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ht="12.75">
      <c r="B156" s="14">
        <f t="shared" si="10"/>
        <v>9.315100000000001</v>
      </c>
      <c r="C156" s="13">
        <v>9.34</v>
      </c>
      <c r="D156" s="12">
        <f>E155+0.000000053</f>
        <v>0.0007309789259259272</v>
      </c>
      <c r="E156" s="11">
        <v>0.0007321296296296309</v>
      </c>
      <c r="F156" s="10">
        <v>146</v>
      </c>
      <c r="G156" s="5">
        <f t="shared" si="9"/>
        <v>5.1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ht="12.75">
      <c r="B157" s="14">
        <f t="shared" si="10"/>
        <v>9.3451</v>
      </c>
      <c r="C157" s="13">
        <v>9.36</v>
      </c>
      <c r="D157" s="12">
        <f>E156+0.000000053</f>
        <v>0.0007321826296296308</v>
      </c>
      <c r="E157" s="11">
        <v>0.0007333333333333345</v>
      </c>
      <c r="F157" s="10">
        <v>145</v>
      </c>
      <c r="G157" s="5">
        <f t="shared" si="9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ht="12.75">
      <c r="B158" s="14">
        <f t="shared" si="10"/>
        <v>9.3651</v>
      </c>
      <c r="C158" s="13">
        <v>9.38</v>
      </c>
      <c r="D158" s="12">
        <f>E157+0.000000053</f>
        <v>0.0007333863333333345</v>
      </c>
      <c r="E158" s="11">
        <v>0.0007345370370370382</v>
      </c>
      <c r="F158" s="10">
        <v>144</v>
      </c>
      <c r="G158" s="5">
        <f t="shared" si="9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ht="12.75">
      <c r="B159" s="14">
        <f t="shared" si="10"/>
        <v>9.385100000000001</v>
      </c>
      <c r="C159" s="13">
        <v>9.41</v>
      </c>
      <c r="D159" s="12">
        <f>E158+0.000000052</f>
        <v>0.0007345890370370382</v>
      </c>
      <c r="E159" s="11">
        <v>0.0007357407407407419</v>
      </c>
      <c r="F159" s="10">
        <v>143</v>
      </c>
      <c r="G159" s="5">
        <f t="shared" si="9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ht="12.75">
      <c r="B160" s="14">
        <f t="shared" si="10"/>
        <v>9.4151</v>
      </c>
      <c r="C160" s="13">
        <v>9.43</v>
      </c>
      <c r="D160" s="12">
        <f>E159+0.000000069</f>
        <v>0.0007358097407407419</v>
      </c>
      <c r="E160" s="11">
        <v>0.0007369444444444456</v>
      </c>
      <c r="F160" s="10">
        <v>142</v>
      </c>
      <c r="G160" s="5">
        <f t="shared" si="9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ht="12.75">
      <c r="B161" s="14">
        <f t="shared" si="10"/>
        <v>9.4351</v>
      </c>
      <c r="C161" s="13">
        <v>9.46</v>
      </c>
      <c r="D161" s="12">
        <f>E160+0.000000053</f>
        <v>0.0007369974444444455</v>
      </c>
      <c r="E161" s="11">
        <v>0.0007381481481481492</v>
      </c>
      <c r="F161" s="10">
        <v>141</v>
      </c>
      <c r="G161" s="5">
        <f t="shared" si="9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ht="12.75">
      <c r="B162" s="14">
        <f t="shared" si="10"/>
        <v>9.465100000000001</v>
      </c>
      <c r="C162" s="13">
        <v>9.48</v>
      </c>
      <c r="D162" s="12">
        <f>E161+0.000000053</f>
        <v>0.0007382011481481492</v>
      </c>
      <c r="E162" s="11">
        <v>0.0007393518518518529</v>
      </c>
      <c r="F162" s="10">
        <v>140</v>
      </c>
      <c r="G162" s="5">
        <f t="shared" si="9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ht="12.75">
      <c r="B163" s="14">
        <f t="shared" si="10"/>
        <v>9.485100000000001</v>
      </c>
      <c r="C163" s="13">
        <v>9.5</v>
      </c>
      <c r="D163" s="12">
        <f>E162+0.000000053</f>
        <v>0.0007394048518518529</v>
      </c>
      <c r="E163" s="11">
        <v>0.0007405555555555566</v>
      </c>
      <c r="F163" s="10">
        <v>139</v>
      </c>
      <c r="G163" s="5">
        <f t="shared" si="9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ht="12.75">
      <c r="B164" s="14">
        <f t="shared" si="10"/>
        <v>9.5051</v>
      </c>
      <c r="C164" s="13">
        <v>9.53</v>
      </c>
      <c r="D164" s="12">
        <f>E163+0.000000053</f>
        <v>0.0007406085555555565</v>
      </c>
      <c r="E164" s="11">
        <v>0.0007417592592592603</v>
      </c>
      <c r="F164" s="10">
        <v>138</v>
      </c>
      <c r="G164" s="5">
        <f t="shared" si="9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ht="12.75">
      <c r="B165" s="14">
        <f t="shared" si="10"/>
        <v>9.5351</v>
      </c>
      <c r="C165" s="13">
        <v>9.55</v>
      </c>
      <c r="D165" s="12">
        <f>E164+0.000000069</f>
        <v>0.0007418282592592603</v>
      </c>
      <c r="E165" s="11">
        <v>0.0007429629629629639</v>
      </c>
      <c r="F165" s="10">
        <v>137</v>
      </c>
      <c r="G165" s="5">
        <f t="shared" si="9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ht="12.75">
      <c r="B166" s="14">
        <f t="shared" si="10"/>
        <v>9.555100000000001</v>
      </c>
      <c r="C166" s="13">
        <v>9.58</v>
      </c>
      <c r="D166" s="12">
        <f>E165+0.000000052</f>
        <v>0.0007430149629629639</v>
      </c>
      <c r="E166" s="11">
        <v>0.0007441666666666676</v>
      </c>
      <c r="F166" s="10">
        <v>136</v>
      </c>
      <c r="G166" s="5">
        <f t="shared" si="9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ht="12.75">
      <c r="B167" s="14">
        <f t="shared" si="10"/>
        <v>9.5851</v>
      </c>
      <c r="C167" s="13">
        <v>9.6</v>
      </c>
      <c r="D167" s="12">
        <f>E166+0.000000053</f>
        <v>0.0007442196666666676</v>
      </c>
      <c r="E167" s="11">
        <v>0.0007453703703703713</v>
      </c>
      <c r="F167" s="10">
        <v>135</v>
      </c>
      <c r="G167" s="5">
        <f t="shared" si="9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ht="12.75">
      <c r="B168" s="14">
        <f t="shared" si="10"/>
        <v>9.6051</v>
      </c>
      <c r="C168" s="13">
        <v>9.62</v>
      </c>
      <c r="D168" s="12">
        <f>E167+0.000000053</f>
        <v>0.0007454233703703712</v>
      </c>
      <c r="E168" s="11">
        <v>0.000746574074074075</v>
      </c>
      <c r="F168" s="10">
        <v>134</v>
      </c>
      <c r="G168" s="5">
        <f t="shared" si="9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ht="12.75">
      <c r="B169" s="14">
        <f t="shared" si="10"/>
        <v>9.6251</v>
      </c>
      <c r="C169" s="13">
        <v>9.65</v>
      </c>
      <c r="D169" s="12">
        <f>E168+0.000000053</f>
        <v>0.0007466270740740749</v>
      </c>
      <c r="E169" s="11">
        <v>0.0007477777777777786</v>
      </c>
      <c r="F169" s="10">
        <v>133</v>
      </c>
      <c r="G169" s="5">
        <f t="shared" si="9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ht="12.75">
      <c r="B170" s="14">
        <f t="shared" si="10"/>
        <v>9.655100000000001</v>
      </c>
      <c r="C170" s="13">
        <v>9.67</v>
      </c>
      <c r="D170" s="12">
        <f>E169+0.000000053</f>
        <v>0.0007478307777777786</v>
      </c>
      <c r="E170" s="11">
        <v>0.0007489814814814823</v>
      </c>
      <c r="F170" s="10">
        <v>132</v>
      </c>
      <c r="G170" s="5">
        <f t="shared" si="9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ht="12.75">
      <c r="B171" s="14">
        <f t="shared" si="10"/>
        <v>9.6751</v>
      </c>
      <c r="C171" s="13">
        <v>9.7</v>
      </c>
      <c r="D171" s="12">
        <f>E170+0.000000052</f>
        <v>0.0007490334814814823</v>
      </c>
      <c r="E171" s="11">
        <v>0.000750185185185186</v>
      </c>
      <c r="F171" s="10">
        <v>131</v>
      </c>
      <c r="G171" s="5">
        <f t="shared" si="9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ht="12.75">
      <c r="B172" s="14">
        <f t="shared" si="10"/>
        <v>9.7051</v>
      </c>
      <c r="C172" s="13">
        <v>9.72</v>
      </c>
      <c r="D172" s="12">
        <f>E171+0.000000062</f>
        <v>0.000750247185185186</v>
      </c>
      <c r="E172" s="11">
        <v>0.0007513888888888897</v>
      </c>
      <c r="F172" s="10">
        <v>130</v>
      </c>
      <c r="G172" s="5">
        <f t="shared" si="9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ht="12.75">
      <c r="B173" s="14">
        <f t="shared" si="10"/>
        <v>9.725100000000001</v>
      </c>
      <c r="C173" s="13">
        <v>9.74</v>
      </c>
      <c r="D173" s="12">
        <f>E172+0.000000053</f>
        <v>0.0007514418888888896</v>
      </c>
      <c r="E173" s="11">
        <v>0.0007525925925925933</v>
      </c>
      <c r="F173" s="10">
        <v>129</v>
      </c>
      <c r="G173" s="5">
        <f t="shared" si="9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ht="12.75">
      <c r="B174" s="14">
        <f t="shared" si="10"/>
        <v>9.7451</v>
      </c>
      <c r="C174" s="13">
        <v>9.77</v>
      </c>
      <c r="D174" s="12">
        <f>E173+0.000000053</f>
        <v>0.0007526455925925933</v>
      </c>
      <c r="E174" s="11">
        <v>0.000753796296296297</v>
      </c>
      <c r="F174" s="10">
        <v>128</v>
      </c>
      <c r="G174" s="5">
        <f t="shared" si="9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ht="12.75">
      <c r="B175" s="14">
        <f t="shared" si="10"/>
        <v>9.7751</v>
      </c>
      <c r="C175" s="13">
        <v>9.79</v>
      </c>
      <c r="D175" s="12">
        <f>E174+0.000000053</f>
        <v>0.000753849296296297</v>
      </c>
      <c r="E175" s="11">
        <v>0.0007550000000000007</v>
      </c>
      <c r="F175" s="10">
        <v>127</v>
      </c>
      <c r="G175" s="5">
        <f t="shared" si="9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ht="12.75">
      <c r="B176" s="14">
        <f t="shared" si="10"/>
        <v>9.7951</v>
      </c>
      <c r="C176" s="13">
        <v>9.82</v>
      </c>
      <c r="D176" s="12">
        <f>E175+0.000000053</f>
        <v>0.0007550530000000006</v>
      </c>
      <c r="E176" s="11">
        <v>0.0007562037037037044</v>
      </c>
      <c r="F176" s="10">
        <v>126</v>
      </c>
      <c r="G176" s="5">
        <f t="shared" si="9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ht="12.75">
      <c r="B177" s="14">
        <f t="shared" si="10"/>
        <v>9.8251</v>
      </c>
      <c r="C177" s="13">
        <v>9.84</v>
      </c>
      <c r="D177" s="12">
        <f>E176+0.000000062</f>
        <v>0.0007562657037037044</v>
      </c>
      <c r="E177" s="11">
        <v>0.000757407407407408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ht="12.75">
      <c r="B178" s="14">
        <f t="shared" si="10"/>
        <v>9.8451</v>
      </c>
      <c r="C178" s="13">
        <v>9.86</v>
      </c>
      <c r="D178" s="12">
        <f>E177+0.000000052</f>
        <v>0.000757459407407408</v>
      </c>
      <c r="E178" s="11">
        <v>0.0007586111111111117</v>
      </c>
      <c r="F178" s="10">
        <v>124</v>
      </c>
      <c r="G178" s="5">
        <f t="shared" si="9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ht="12.75">
      <c r="B179" s="14">
        <f t="shared" si="10"/>
        <v>9.8651</v>
      </c>
      <c r="C179" s="13">
        <v>9.89</v>
      </c>
      <c r="D179" s="12">
        <f>E178+0.000000053</f>
        <v>0.0007586641111111117</v>
      </c>
      <c r="E179" s="11">
        <v>0.0007598148148148154</v>
      </c>
      <c r="F179" s="10">
        <v>123</v>
      </c>
      <c r="G179" s="5">
        <f t="shared" si="9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ht="12.75">
      <c r="B180" s="14">
        <f t="shared" si="10"/>
        <v>9.895100000000001</v>
      </c>
      <c r="C180" s="13">
        <v>9.91</v>
      </c>
      <c r="D180" s="12">
        <f>E179+0.000000053</f>
        <v>0.0007598678148148153</v>
      </c>
      <c r="E180" s="11">
        <v>0.000761018518518519</v>
      </c>
      <c r="F180" s="10">
        <v>122</v>
      </c>
      <c r="G180" s="5">
        <f t="shared" si="9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ht="12.75">
      <c r="B181" s="14">
        <f t="shared" si="10"/>
        <v>9.9151</v>
      </c>
      <c r="C181" s="13">
        <v>9.94</v>
      </c>
      <c r="D181" s="12">
        <f>E180+0.000000053</f>
        <v>0.000761071518518519</v>
      </c>
      <c r="E181" s="11">
        <v>0.0007622222222222227</v>
      </c>
      <c r="F181" s="10">
        <v>121</v>
      </c>
      <c r="G181" s="5">
        <f t="shared" si="9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ht="12.75">
      <c r="B182" s="14">
        <f t="shared" si="10"/>
        <v>9.9451</v>
      </c>
      <c r="C182" s="13">
        <v>9.96</v>
      </c>
      <c r="D182" s="12">
        <f>E181+0.000000053</f>
        <v>0.0007622752222222227</v>
      </c>
      <c r="E182" s="11">
        <v>0.0007634259259259264</v>
      </c>
      <c r="F182" s="10">
        <v>120</v>
      </c>
      <c r="G182" s="5">
        <f t="shared" si="9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ht="12.75">
      <c r="B183" s="14">
        <f t="shared" si="10"/>
        <v>9.965100000000001</v>
      </c>
      <c r="C183" s="13">
        <v>9.98</v>
      </c>
      <c r="D183" s="12">
        <f>E182+0.000000052</f>
        <v>0.0007634779259259264</v>
      </c>
      <c r="E183" s="11">
        <v>0.0007646296296296301</v>
      </c>
      <c r="F183" s="10">
        <v>119</v>
      </c>
      <c r="G183" s="5">
        <f t="shared" si="9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ht="12.75">
      <c r="B184" s="14">
        <f t="shared" si="10"/>
        <v>9.985100000000001</v>
      </c>
      <c r="C184" s="13">
        <v>10.01</v>
      </c>
      <c r="D184" s="12">
        <f>E183+0.000000052</f>
        <v>0.00076468162962963</v>
      </c>
      <c r="E184" s="11">
        <v>0.0007658333333333338</v>
      </c>
      <c r="F184" s="10">
        <v>118</v>
      </c>
      <c r="G184" s="5">
        <f t="shared" si="9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ht="12.75">
      <c r="B185" s="14">
        <f t="shared" si="10"/>
        <v>10.0151</v>
      </c>
      <c r="C185" s="13">
        <v>10.03</v>
      </c>
      <c r="D185" s="12">
        <f>E184+0.000000053</f>
        <v>0.0007658863333333337</v>
      </c>
      <c r="E185" s="11">
        <v>0.0007670370370370374</v>
      </c>
      <c r="F185" s="10">
        <v>117</v>
      </c>
      <c r="G185" s="5">
        <f t="shared" si="9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ht="12.75">
      <c r="B186" s="14">
        <f t="shared" si="10"/>
        <v>10.0351</v>
      </c>
      <c r="C186" s="13">
        <v>10.06</v>
      </c>
      <c r="D186" s="12">
        <f>E185+0.000000053</f>
        <v>0.0007670900370370374</v>
      </c>
      <c r="E186" s="11">
        <v>0.0007682407407407411</v>
      </c>
      <c r="F186" s="10">
        <v>116</v>
      </c>
      <c r="G186" s="5">
        <f t="shared" si="9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ht="12.75">
      <c r="B187" s="14">
        <f t="shared" si="10"/>
        <v>10.065100000000001</v>
      </c>
      <c r="C187" s="13">
        <v>10.08</v>
      </c>
      <c r="D187" s="12">
        <f>E186+0.000000053</f>
        <v>0.0007682937407407411</v>
      </c>
      <c r="E187" s="11">
        <v>0.0007694444444444448</v>
      </c>
      <c r="F187" s="10">
        <v>115</v>
      </c>
      <c r="G187" s="5">
        <f t="shared" si="9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ht="12.75">
      <c r="B188" s="14">
        <f t="shared" si="10"/>
        <v>10.0851</v>
      </c>
      <c r="C188" s="13">
        <v>10.1</v>
      </c>
      <c r="D188" s="12">
        <f>E187+0.000000053</f>
        <v>0.0007694974444444447</v>
      </c>
      <c r="E188" s="11">
        <v>0.0007706481481481485</v>
      </c>
      <c r="F188" s="10">
        <v>114</v>
      </c>
      <c r="G188" s="5">
        <f t="shared" si="9"/>
        <v>5.66</v>
      </c>
      <c r="H188" s="13">
        <v>12.48</v>
      </c>
      <c r="I188" s="13">
        <v>64.01</v>
      </c>
      <c r="J188" s="10">
        <v>186</v>
      </c>
      <c r="N188" s="22">
        <v>566</v>
      </c>
    </row>
    <row r="189" spans="2:14" ht="12.75">
      <c r="B189" s="14">
        <f t="shared" si="10"/>
        <v>10.1051</v>
      </c>
      <c r="C189" s="13">
        <v>10.13</v>
      </c>
      <c r="D189" s="12">
        <f>E188+0.000000052</f>
        <v>0.0007707001481481484</v>
      </c>
      <c r="E189" s="11">
        <v>0.0007718518518518521</v>
      </c>
      <c r="F189" s="10">
        <v>113</v>
      </c>
      <c r="G189" s="5">
        <f t="shared" si="9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ht="12.75">
      <c r="B190" s="14">
        <f t="shared" si="10"/>
        <v>10.135100000000001</v>
      </c>
      <c r="C190" s="13">
        <v>10.15</v>
      </c>
      <c r="D190" s="12">
        <f>E189+0.000000052</f>
        <v>0.0007719038518518521</v>
      </c>
      <c r="E190" s="11">
        <v>0.0007730555555555558</v>
      </c>
      <c r="F190" s="10">
        <v>112</v>
      </c>
      <c r="G190" s="5">
        <f t="shared" si="9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ht="12.75">
      <c r="B191" s="14">
        <f t="shared" si="10"/>
        <v>10.155100000000001</v>
      </c>
      <c r="C191" s="13">
        <v>10.18</v>
      </c>
      <c r="D191" s="12">
        <f>E190+0.000000053</f>
        <v>0.0007731085555555558</v>
      </c>
      <c r="E191" s="11">
        <v>0.0007742592592592595</v>
      </c>
      <c r="F191" s="10">
        <v>111</v>
      </c>
      <c r="G191" s="5">
        <f t="shared" si="9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ht="12.75">
      <c r="B192" s="14">
        <f t="shared" si="10"/>
        <v>10.1851</v>
      </c>
      <c r="C192" s="13">
        <v>10.2</v>
      </c>
      <c r="D192" s="12">
        <f>E191+0.000000053</f>
        <v>0.0007743122592592594</v>
      </c>
      <c r="E192" s="11">
        <v>0.0007754629629629631</v>
      </c>
      <c r="F192" s="10">
        <v>110</v>
      </c>
      <c r="G192" s="5">
        <f t="shared" si="9"/>
        <v>5.73</v>
      </c>
      <c r="H192" s="13">
        <v>12.65</v>
      </c>
      <c r="I192" s="13">
        <v>65.1</v>
      </c>
      <c r="J192" s="10">
        <v>190</v>
      </c>
      <c r="N192" s="22">
        <v>573</v>
      </c>
    </row>
    <row r="193" spans="2:14" ht="12.75">
      <c r="B193" s="14">
        <f t="shared" si="10"/>
        <v>10.2051</v>
      </c>
      <c r="C193" s="13">
        <v>10.22</v>
      </c>
      <c r="D193" s="12">
        <f>E192+0.000000053</f>
        <v>0.0007755159629629631</v>
      </c>
      <c r="E193" s="11">
        <v>0.0007766666666666668</v>
      </c>
      <c r="F193" s="10">
        <v>109</v>
      </c>
      <c r="G193" s="5">
        <f t="shared" si="9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ht="12.75">
      <c r="B194" s="14">
        <f t="shared" si="10"/>
        <v>10.225100000000001</v>
      </c>
      <c r="C194" s="13">
        <v>10.25</v>
      </c>
      <c r="D194" s="12">
        <f>E193+0.000000053</f>
        <v>0.0007767196666666668</v>
      </c>
      <c r="E194" s="11">
        <v>0.0007778703703703705</v>
      </c>
      <c r="F194" s="10">
        <v>108</v>
      </c>
      <c r="G194" s="5">
        <f aca="true" t="shared" si="11" ref="G194:G257">N194/100</f>
        <v>5.77</v>
      </c>
      <c r="H194" s="13">
        <v>12.73</v>
      </c>
      <c r="I194" s="13">
        <v>65.65</v>
      </c>
      <c r="J194" s="10">
        <v>192</v>
      </c>
      <c r="N194" s="22">
        <v>577</v>
      </c>
    </row>
    <row r="195" spans="2:14" ht="12.75">
      <c r="B195" s="14">
        <f aca="true" t="shared" si="12" ref="B195:B258">C194+0.0051</f>
        <v>10.2551</v>
      </c>
      <c r="C195" s="13">
        <v>10.27</v>
      </c>
      <c r="D195" s="12">
        <f>E194+0.000000069</f>
        <v>0.0007779393703703705</v>
      </c>
      <c r="E195" s="11">
        <v>0.0007790740740740742</v>
      </c>
      <c r="F195" s="10">
        <v>107</v>
      </c>
      <c r="G195" s="5">
        <f t="shared" si="11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ht="12.75">
      <c r="B196" s="14">
        <f t="shared" si="12"/>
        <v>10.2751</v>
      </c>
      <c r="C196" s="13">
        <v>10.3</v>
      </c>
      <c r="D196" s="12">
        <f>E195+0.000000052</f>
        <v>0.0007791260740740741</v>
      </c>
      <c r="E196" s="11">
        <v>0.0007802777777777778</v>
      </c>
      <c r="F196" s="10">
        <v>106</v>
      </c>
      <c r="G196" s="5">
        <f t="shared" si="11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ht="12.75">
      <c r="B197" s="14">
        <f t="shared" si="12"/>
        <v>10.305100000000001</v>
      </c>
      <c r="C197" s="13">
        <v>10.32</v>
      </c>
      <c r="D197" s="12">
        <f>E196+0.000000053</f>
        <v>0.0007803307777777778</v>
      </c>
      <c r="E197" s="11">
        <v>0.0007814814814814815</v>
      </c>
      <c r="F197" s="10">
        <v>105</v>
      </c>
      <c r="G197" s="5">
        <f t="shared" si="11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ht="12.75">
      <c r="B198" s="14">
        <f t="shared" si="12"/>
        <v>10.3251</v>
      </c>
      <c r="C198" s="13">
        <v>10.34</v>
      </c>
      <c r="D198" s="12">
        <f>E197+0.000000053</f>
        <v>0.0007815344814814815</v>
      </c>
      <c r="E198" s="11">
        <v>0.0007826851851851852</v>
      </c>
      <c r="F198" s="10">
        <v>104</v>
      </c>
      <c r="G198" s="5">
        <f t="shared" si="11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ht="12.75">
      <c r="B199" s="14">
        <f t="shared" si="12"/>
        <v>10.3451</v>
      </c>
      <c r="C199" s="13">
        <v>10.37</v>
      </c>
      <c r="D199" s="12">
        <f>E198+0.000000053</f>
        <v>0.0007827381851851852</v>
      </c>
      <c r="E199" s="11">
        <v>0.0007838888888888889</v>
      </c>
      <c r="F199" s="10">
        <v>103</v>
      </c>
      <c r="G199" s="5">
        <f t="shared" si="11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ht="12.75">
      <c r="B200" s="14">
        <f t="shared" si="12"/>
        <v>10.3751</v>
      </c>
      <c r="C200" s="13">
        <v>10.39</v>
      </c>
      <c r="D200" s="12">
        <f>E199+0.000000053</f>
        <v>0.0007839418888888888</v>
      </c>
      <c r="E200" s="11">
        <v>0.0007850925925925925</v>
      </c>
      <c r="F200" s="10">
        <v>102</v>
      </c>
      <c r="G200" s="5">
        <f t="shared" si="11"/>
        <v>5.87</v>
      </c>
      <c r="H200" s="13">
        <v>12.99</v>
      </c>
      <c r="I200" s="13">
        <v>67.29</v>
      </c>
      <c r="J200" s="10">
        <v>198</v>
      </c>
      <c r="N200" s="22">
        <v>587</v>
      </c>
    </row>
    <row r="201" spans="2:14" ht="12.75">
      <c r="B201" s="14">
        <f t="shared" si="12"/>
        <v>10.395100000000001</v>
      </c>
      <c r="C201" s="13">
        <v>10.42</v>
      </c>
      <c r="D201" s="12">
        <f>E200+0.000000052</f>
        <v>0.0007851445925925925</v>
      </c>
      <c r="E201" s="11">
        <v>0.0007862962962962962</v>
      </c>
      <c r="F201" s="10">
        <v>101</v>
      </c>
      <c r="G201" s="5">
        <f t="shared" si="11"/>
        <v>5.89</v>
      </c>
      <c r="H201" s="13">
        <v>13.04</v>
      </c>
      <c r="I201" s="13">
        <v>67.57</v>
      </c>
      <c r="J201" s="10">
        <v>199</v>
      </c>
      <c r="N201" s="22">
        <v>589</v>
      </c>
    </row>
    <row r="202" spans="2:14" ht="12.75">
      <c r="B202" s="14">
        <f t="shared" si="12"/>
        <v>10.4251</v>
      </c>
      <c r="C202" s="19">
        <v>10.44</v>
      </c>
      <c r="D202" s="12">
        <f>E201+0.000000062</f>
        <v>0.0007863582962962962</v>
      </c>
      <c r="E202" s="21">
        <v>0.0007874999999999999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ht="12.75">
      <c r="B203" s="14">
        <f t="shared" si="12"/>
        <v>10.4451</v>
      </c>
      <c r="C203" s="13">
        <v>10.47</v>
      </c>
      <c r="D203" s="12">
        <f>E202+0.000000053</f>
        <v>0.0007875529999999999</v>
      </c>
      <c r="E203" s="11">
        <v>0.0007888240740740751</v>
      </c>
      <c r="F203" s="10">
        <v>99</v>
      </c>
      <c r="G203" s="5">
        <f t="shared" si="11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ht="12.75">
      <c r="B204" s="14">
        <f t="shared" si="12"/>
        <v>10.475100000000001</v>
      </c>
      <c r="C204" s="13">
        <v>10.49</v>
      </c>
      <c r="D204" s="12">
        <f>E203+0.000000053</f>
        <v>0.0007888770740740751</v>
      </c>
      <c r="E204" s="11">
        <v>0.0007901481481481492</v>
      </c>
      <c r="F204" s="10">
        <v>98</v>
      </c>
      <c r="G204" s="5">
        <f t="shared" si="11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ht="12.75">
      <c r="B205" s="14">
        <f t="shared" si="12"/>
        <v>10.4951</v>
      </c>
      <c r="C205" s="13">
        <v>10.52</v>
      </c>
      <c r="D205" s="12">
        <f>E204+0.000000053</f>
        <v>0.0007902011481481492</v>
      </c>
      <c r="E205" s="11">
        <v>0.0007914722222222232</v>
      </c>
      <c r="F205" s="10">
        <v>97</v>
      </c>
      <c r="G205" s="5">
        <f t="shared" si="11"/>
        <v>5.96</v>
      </c>
      <c r="H205" s="13">
        <v>13.2</v>
      </c>
      <c r="I205" s="13">
        <v>68.57</v>
      </c>
      <c r="J205" s="10">
        <v>203</v>
      </c>
      <c r="N205" s="22">
        <v>596</v>
      </c>
    </row>
    <row r="206" spans="2:14" ht="12.75">
      <c r="B206" s="14">
        <f t="shared" si="12"/>
        <v>10.5251</v>
      </c>
      <c r="C206" s="13">
        <v>10.55</v>
      </c>
      <c r="D206" s="12">
        <f>E205+0.000000053</f>
        <v>0.0007915252222222232</v>
      </c>
      <c r="E206" s="11">
        <v>0.0007927962962962973</v>
      </c>
      <c r="F206" s="10">
        <v>96</v>
      </c>
      <c r="G206" s="5">
        <f t="shared" si="11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ht="12.75">
      <c r="B207" s="14">
        <f t="shared" si="12"/>
        <v>10.555100000000001</v>
      </c>
      <c r="C207" s="13">
        <v>10.57</v>
      </c>
      <c r="D207" s="12">
        <f>E206+0.000000052</f>
        <v>0.0007928482962962973</v>
      </c>
      <c r="E207" s="11">
        <v>0.0007941203703703714</v>
      </c>
      <c r="F207" s="10">
        <v>95</v>
      </c>
      <c r="G207" s="5">
        <f t="shared" si="11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ht="12.75">
      <c r="B208" s="14">
        <f t="shared" si="12"/>
        <v>10.5751</v>
      </c>
      <c r="C208" s="13">
        <v>10.6</v>
      </c>
      <c r="D208" s="12">
        <f>E207+0.000000052</f>
        <v>0.0007941723703703713</v>
      </c>
      <c r="E208" s="11">
        <v>0.0007954444444444454</v>
      </c>
      <c r="F208" s="10">
        <v>94</v>
      </c>
      <c r="G208" s="5">
        <f t="shared" si="11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ht="12.75">
      <c r="B209" s="14">
        <f t="shared" si="12"/>
        <v>10.6051</v>
      </c>
      <c r="C209" s="13">
        <v>10.62</v>
      </c>
      <c r="D209" s="12">
        <f>E208+0.000000053</f>
        <v>0.0007954974444444454</v>
      </c>
      <c r="E209" s="11">
        <v>0.0007967685185185195</v>
      </c>
      <c r="F209" s="10">
        <v>93</v>
      </c>
      <c r="G209" s="5">
        <f t="shared" si="11"/>
        <v>6.02</v>
      </c>
      <c r="H209" s="13">
        <v>13.35</v>
      </c>
      <c r="I209" s="13">
        <v>69.54</v>
      </c>
      <c r="J209" s="10">
        <v>207</v>
      </c>
      <c r="N209" s="22">
        <v>602</v>
      </c>
    </row>
    <row r="210" spans="2:14" ht="12.75">
      <c r="B210" s="14">
        <f t="shared" si="12"/>
        <v>10.6251</v>
      </c>
      <c r="C210" s="13">
        <v>10.65</v>
      </c>
      <c r="D210" s="12">
        <f>E209+0.000000069</f>
        <v>0.0007968375185185195</v>
      </c>
      <c r="E210" s="11">
        <v>0.0007980925925925935</v>
      </c>
      <c r="F210" s="10">
        <v>92</v>
      </c>
      <c r="G210" s="5">
        <f t="shared" si="11"/>
        <v>6.04</v>
      </c>
      <c r="H210" s="13">
        <v>13.39</v>
      </c>
      <c r="I210" s="13">
        <v>69.79</v>
      </c>
      <c r="J210" s="10">
        <v>208</v>
      </c>
      <c r="N210" s="22">
        <v>604</v>
      </c>
    </row>
    <row r="211" spans="2:14" ht="12.75">
      <c r="B211" s="14">
        <f t="shared" si="12"/>
        <v>10.655100000000001</v>
      </c>
      <c r="C211" s="13">
        <v>10.68</v>
      </c>
      <c r="D211" s="12">
        <f>E210+0.000000063</f>
        <v>0.0007981555925925935</v>
      </c>
      <c r="E211" s="11">
        <v>0.0007994166666666676</v>
      </c>
      <c r="F211" s="10">
        <v>91</v>
      </c>
      <c r="G211" s="5">
        <f t="shared" si="11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ht="12.75">
      <c r="B212" s="14">
        <f t="shared" si="12"/>
        <v>10.6851</v>
      </c>
      <c r="C212" s="13">
        <v>10.7</v>
      </c>
      <c r="D212" s="12">
        <f>E211+0.000000053</f>
        <v>0.0007994696666666675</v>
      </c>
      <c r="E212" s="11">
        <v>0.0008007407407407416</v>
      </c>
      <c r="F212" s="10">
        <v>90</v>
      </c>
      <c r="G212" s="5">
        <f t="shared" si="11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ht="12.75">
      <c r="B213" s="14">
        <f t="shared" si="12"/>
        <v>10.7051</v>
      </c>
      <c r="C213" s="13">
        <v>10.73</v>
      </c>
      <c r="D213" s="12">
        <f>E212+0.000000052</f>
        <v>0.0008007927407407416</v>
      </c>
      <c r="E213" s="11">
        <v>0.0008020648148148157</v>
      </c>
      <c r="F213" s="10">
        <v>89</v>
      </c>
      <c r="G213" s="5">
        <f t="shared" si="11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ht="12.75">
      <c r="B214" s="14">
        <f t="shared" si="12"/>
        <v>10.735100000000001</v>
      </c>
      <c r="C214" s="13">
        <v>10.76</v>
      </c>
      <c r="D214" s="12">
        <f>E213+0.000000052</f>
        <v>0.0008021168148148156</v>
      </c>
      <c r="E214" s="11">
        <v>0.0008033888888888897</v>
      </c>
      <c r="F214" s="10">
        <v>88</v>
      </c>
      <c r="G214" s="5">
        <f t="shared" si="11"/>
        <v>6.1</v>
      </c>
      <c r="H214" s="13">
        <v>13.54</v>
      </c>
      <c r="I214" s="13">
        <v>70.76</v>
      </c>
      <c r="J214" s="10">
        <v>212</v>
      </c>
      <c r="N214" s="22">
        <v>610</v>
      </c>
    </row>
    <row r="215" spans="2:14" ht="12.75">
      <c r="B215" s="14">
        <f t="shared" si="12"/>
        <v>10.7651</v>
      </c>
      <c r="C215" s="13">
        <v>10.78</v>
      </c>
      <c r="D215" s="12">
        <f>E214+0.000000053</f>
        <v>0.0008034418888888897</v>
      </c>
      <c r="E215" s="11">
        <v>0.0008047129629629638</v>
      </c>
      <c r="F215" s="10">
        <v>87</v>
      </c>
      <c r="G215" s="5">
        <f t="shared" si="11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ht="12.75">
      <c r="B216" s="14">
        <f t="shared" si="12"/>
        <v>10.7851</v>
      </c>
      <c r="C216" s="13">
        <v>10.81</v>
      </c>
      <c r="D216" s="12">
        <f>E215+0.000000053</f>
        <v>0.0008047659629629637</v>
      </c>
      <c r="E216" s="11">
        <v>0.0008060370370370378</v>
      </c>
      <c r="F216" s="10">
        <v>86</v>
      </c>
      <c r="G216" s="5">
        <f t="shared" si="11"/>
        <v>6.13</v>
      </c>
      <c r="H216" s="13">
        <v>13.62</v>
      </c>
      <c r="I216" s="13">
        <v>71.24</v>
      </c>
      <c r="J216" s="10">
        <v>214</v>
      </c>
      <c r="N216" s="22">
        <v>613</v>
      </c>
    </row>
    <row r="217" spans="2:14" ht="12.75">
      <c r="B217" s="14">
        <f t="shared" si="12"/>
        <v>10.815100000000001</v>
      </c>
      <c r="C217" s="13">
        <v>10.84</v>
      </c>
      <c r="D217" s="12">
        <f>E216+0.000000053</f>
        <v>0.0008060900370370378</v>
      </c>
      <c r="E217" s="11">
        <v>0.0008073611111111119</v>
      </c>
      <c r="F217" s="10">
        <v>85</v>
      </c>
      <c r="G217" s="5">
        <f t="shared" si="11"/>
        <v>6.15</v>
      </c>
      <c r="H217" s="13">
        <v>13.66</v>
      </c>
      <c r="I217" s="13">
        <v>71.49</v>
      </c>
      <c r="J217" s="10">
        <v>215</v>
      </c>
      <c r="N217" s="22">
        <v>615</v>
      </c>
    </row>
    <row r="218" spans="2:14" ht="12.75">
      <c r="B218" s="14">
        <f t="shared" si="12"/>
        <v>10.8451</v>
      </c>
      <c r="C218" s="13">
        <v>10.86</v>
      </c>
      <c r="D218" s="12">
        <f>E217+0.000000053</f>
        <v>0.0008074141111111119</v>
      </c>
      <c r="E218" s="11">
        <v>0.0008086851851851859</v>
      </c>
      <c r="F218" s="10">
        <v>84</v>
      </c>
      <c r="G218" s="5">
        <f t="shared" si="11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ht="12.75">
      <c r="B219" s="14">
        <f t="shared" si="12"/>
        <v>10.8651</v>
      </c>
      <c r="C219" s="13">
        <v>10.89</v>
      </c>
      <c r="D219" s="12">
        <f>E218+0.000000052</f>
        <v>0.0008087371851851859</v>
      </c>
      <c r="E219" s="11">
        <v>0.00081000925925926</v>
      </c>
      <c r="F219" s="10">
        <v>83</v>
      </c>
      <c r="G219" s="5">
        <f t="shared" si="11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ht="12.75">
      <c r="B220" s="14">
        <f t="shared" si="12"/>
        <v>10.895100000000001</v>
      </c>
      <c r="C220" s="13">
        <v>10.92</v>
      </c>
      <c r="D220" s="12">
        <f>E219+0.000000052</f>
        <v>0.0008100612592592599</v>
      </c>
      <c r="E220" s="11">
        <v>0.000811333333333334</v>
      </c>
      <c r="F220" s="10">
        <v>82</v>
      </c>
      <c r="G220" s="5">
        <f t="shared" si="11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ht="12.75">
      <c r="B221" s="14">
        <f t="shared" si="12"/>
        <v>10.9251</v>
      </c>
      <c r="C221" s="13">
        <v>10.94</v>
      </c>
      <c r="D221" s="12">
        <f>E220+0.000000053</f>
        <v>0.000811386333333334</v>
      </c>
      <c r="E221" s="11">
        <v>0.0008126574074074081</v>
      </c>
      <c r="F221" s="10">
        <v>81</v>
      </c>
      <c r="G221" s="5">
        <f t="shared" si="11"/>
        <v>6.21</v>
      </c>
      <c r="H221" s="13">
        <v>13.81</v>
      </c>
      <c r="I221" s="13">
        <v>72.46</v>
      </c>
      <c r="J221" s="10">
        <v>219</v>
      </c>
      <c r="N221" s="22">
        <v>621</v>
      </c>
    </row>
    <row r="222" spans="2:14" ht="12.75">
      <c r="B222" s="14">
        <f t="shared" si="12"/>
        <v>10.9451</v>
      </c>
      <c r="C222" s="13">
        <v>10.97</v>
      </c>
      <c r="D222" s="12">
        <f>E221+0.000000049</f>
        <v>0.0008127064074074081</v>
      </c>
      <c r="E222" s="11">
        <v>0.0008139814814814822</v>
      </c>
      <c r="F222" s="10">
        <v>80</v>
      </c>
      <c r="G222" s="5">
        <f t="shared" si="11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ht="12.75">
      <c r="B223" s="14">
        <f t="shared" si="12"/>
        <v>10.975100000000001</v>
      </c>
      <c r="C223" s="13">
        <v>10.99</v>
      </c>
      <c r="D223" s="12">
        <f>E222+0.000000053</f>
        <v>0.0008140344814814821</v>
      </c>
      <c r="E223" s="11">
        <v>0.0008153055555555562</v>
      </c>
      <c r="F223" s="10">
        <v>79</v>
      </c>
      <c r="G223" s="5">
        <f t="shared" si="11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ht="12.75">
      <c r="B224" s="14">
        <f t="shared" si="12"/>
        <v>10.9951</v>
      </c>
      <c r="C224" s="13">
        <v>11.02</v>
      </c>
      <c r="D224" s="12">
        <f>E223+0.000000053</f>
        <v>0.0008153585555555562</v>
      </c>
      <c r="E224" s="11">
        <v>0.0008166296296296303</v>
      </c>
      <c r="F224" s="10">
        <v>78</v>
      </c>
      <c r="G224" s="5">
        <f t="shared" si="11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ht="12.75">
      <c r="B225" s="14">
        <f t="shared" si="12"/>
        <v>11.0251</v>
      </c>
      <c r="C225" s="13">
        <v>11.05</v>
      </c>
      <c r="D225" s="12">
        <f>E224+0.000000052</f>
        <v>0.0008166816296296302</v>
      </c>
      <c r="E225" s="11">
        <v>0.0008179537037037043</v>
      </c>
      <c r="F225" s="10">
        <v>77</v>
      </c>
      <c r="G225" s="5">
        <f t="shared" si="11"/>
        <v>6.27</v>
      </c>
      <c r="H225" s="13">
        <v>13.96</v>
      </c>
      <c r="I225" s="13">
        <v>73.43</v>
      </c>
      <c r="J225" s="10">
        <v>223</v>
      </c>
      <c r="N225" s="22">
        <v>627</v>
      </c>
    </row>
    <row r="226" spans="2:14" ht="12.75">
      <c r="B226" s="14">
        <f t="shared" si="12"/>
        <v>11.055100000000001</v>
      </c>
      <c r="C226" s="13">
        <v>11.07</v>
      </c>
      <c r="D226" s="12">
        <f>E225+0.000000052</f>
        <v>0.0008180057037037043</v>
      </c>
      <c r="E226" s="11">
        <v>0.0008192777777777784</v>
      </c>
      <c r="F226" s="10">
        <v>76</v>
      </c>
      <c r="G226" s="5">
        <f t="shared" si="11"/>
        <v>6.29</v>
      </c>
      <c r="H226" s="13">
        <v>14</v>
      </c>
      <c r="I226" s="13">
        <v>73.68</v>
      </c>
      <c r="J226" s="10">
        <v>224</v>
      </c>
      <c r="N226" s="22">
        <v>629</v>
      </c>
    </row>
    <row r="227" spans="2:14" ht="12.75">
      <c r="B227" s="14">
        <f t="shared" si="12"/>
        <v>11.0751</v>
      </c>
      <c r="C227" s="13">
        <v>11.1</v>
      </c>
      <c r="D227" s="12">
        <f>E226+0.000000063</f>
        <v>0.0008193407777777784</v>
      </c>
      <c r="E227" s="11">
        <v>0.0008206018518518524</v>
      </c>
      <c r="F227" s="10">
        <v>75</v>
      </c>
      <c r="G227" s="5">
        <f t="shared" si="11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ht="12.75">
      <c r="B228" s="14">
        <f t="shared" si="12"/>
        <v>11.1051</v>
      </c>
      <c r="C228" s="13">
        <v>11.13</v>
      </c>
      <c r="D228" s="12">
        <f>E227+0.000000053</f>
        <v>0.0008206548518518524</v>
      </c>
      <c r="E228" s="11">
        <v>0.0008219259259259265</v>
      </c>
      <c r="F228" s="10">
        <v>74</v>
      </c>
      <c r="G228" s="5">
        <f t="shared" si="11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ht="12.75">
      <c r="B229" s="14">
        <f t="shared" si="12"/>
        <v>11.135100000000001</v>
      </c>
      <c r="C229" s="13">
        <v>11.15</v>
      </c>
      <c r="D229" s="12">
        <f>E228+0.000000053</f>
        <v>0.0008219789259259264</v>
      </c>
      <c r="E229" s="11">
        <v>0.0008232500000000005</v>
      </c>
      <c r="F229" s="10">
        <v>73</v>
      </c>
      <c r="G229" s="5">
        <f t="shared" si="11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ht="12.75">
      <c r="B230" s="14">
        <f t="shared" si="12"/>
        <v>11.155100000000001</v>
      </c>
      <c r="C230" s="13">
        <v>11.18</v>
      </c>
      <c r="D230" s="12">
        <f>E229+0.000000053</f>
        <v>0.0008233030000000005</v>
      </c>
      <c r="E230" s="11">
        <v>0.0008245740740740746</v>
      </c>
      <c r="F230" s="10">
        <v>72</v>
      </c>
      <c r="G230" s="5">
        <f t="shared" si="11"/>
        <v>6.35</v>
      </c>
      <c r="H230" s="13">
        <v>14.16</v>
      </c>
      <c r="I230" s="13">
        <v>74.65</v>
      </c>
      <c r="J230" s="10">
        <v>228</v>
      </c>
      <c r="N230" s="22">
        <v>635</v>
      </c>
    </row>
    <row r="231" spans="2:14" ht="12.75">
      <c r="B231" s="14">
        <f t="shared" si="12"/>
        <v>11.1851</v>
      </c>
      <c r="C231" s="13">
        <v>11.21</v>
      </c>
      <c r="D231" s="12">
        <f>E230+0.000000052</f>
        <v>0.0008246260740740745</v>
      </c>
      <c r="E231" s="11">
        <v>0.0008258981481481486</v>
      </c>
      <c r="F231" s="10">
        <v>71</v>
      </c>
      <c r="G231" s="5">
        <f t="shared" si="11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ht="12.75">
      <c r="B232" s="14">
        <f t="shared" si="12"/>
        <v>11.215100000000001</v>
      </c>
      <c r="C232" s="13">
        <v>11.23</v>
      </c>
      <c r="D232" s="12">
        <f>E231+0.000000052</f>
        <v>0.0008259501481481486</v>
      </c>
      <c r="E232" s="11">
        <v>0.0008272222222222227</v>
      </c>
      <c r="F232" s="10">
        <v>70</v>
      </c>
      <c r="G232" s="5">
        <f t="shared" si="11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ht="12.75">
      <c r="B233" s="14">
        <f t="shared" si="12"/>
        <v>11.235100000000001</v>
      </c>
      <c r="C233" s="13">
        <v>11.26</v>
      </c>
      <c r="D233" s="12">
        <f>E232+0.000000053</f>
        <v>0.0008272752222222226</v>
      </c>
      <c r="E233" s="11">
        <v>0.0008285462962962967</v>
      </c>
      <c r="F233" s="10">
        <v>69</v>
      </c>
      <c r="G233" s="5">
        <f t="shared" si="11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ht="12.75">
      <c r="B234" s="14">
        <f t="shared" si="12"/>
        <v>11.2651</v>
      </c>
      <c r="C234" s="13">
        <v>11.28</v>
      </c>
      <c r="D234" s="12">
        <f>E233+0.000000053</f>
        <v>0.0008285992962962967</v>
      </c>
      <c r="E234" s="11">
        <v>0.0008298703703703708</v>
      </c>
      <c r="F234" s="10">
        <v>68</v>
      </c>
      <c r="G234" s="5">
        <f t="shared" si="11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ht="12.75">
      <c r="B235" s="14">
        <f t="shared" si="12"/>
        <v>11.2851</v>
      </c>
      <c r="C235" s="13">
        <v>11.31</v>
      </c>
      <c r="D235" s="12">
        <f>E234+0.000000069</f>
        <v>0.0008299393703703708</v>
      </c>
      <c r="E235" s="11">
        <v>0.0008311944444444448</v>
      </c>
      <c r="F235" s="10">
        <v>67</v>
      </c>
      <c r="G235" s="5">
        <f t="shared" si="11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ht="12.75">
      <c r="B236" s="14">
        <f t="shared" si="12"/>
        <v>11.315100000000001</v>
      </c>
      <c r="C236" s="13">
        <v>11.34</v>
      </c>
      <c r="D236" s="12">
        <f>E235+0.000000063</f>
        <v>0.0008312574444444449</v>
      </c>
      <c r="E236" s="11">
        <v>0.0008325185185185189</v>
      </c>
      <c r="F236" s="10">
        <v>66</v>
      </c>
      <c r="G236" s="5">
        <f t="shared" si="11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ht="12.75">
      <c r="B237" s="14">
        <f t="shared" si="12"/>
        <v>11.3451</v>
      </c>
      <c r="C237" s="13">
        <v>11.36</v>
      </c>
      <c r="D237" s="12">
        <f>E236+0.000000052</f>
        <v>0.0008325705185185188</v>
      </c>
      <c r="E237" s="11">
        <v>0.000833842592592593</v>
      </c>
      <c r="F237" s="10">
        <v>65</v>
      </c>
      <c r="G237" s="5">
        <f t="shared" si="11"/>
        <v>6.46</v>
      </c>
      <c r="H237" s="13">
        <v>14.42</v>
      </c>
      <c r="I237" s="13">
        <v>76.35</v>
      </c>
      <c r="J237" s="10">
        <v>235</v>
      </c>
      <c r="N237" s="22">
        <v>646</v>
      </c>
    </row>
    <row r="238" spans="2:14" ht="12.75">
      <c r="B238" s="14">
        <f t="shared" si="12"/>
        <v>11.3651</v>
      </c>
      <c r="C238" s="13">
        <v>11.39</v>
      </c>
      <c r="D238" s="12">
        <f>E237+0.000000052</f>
        <v>0.0008338945925925929</v>
      </c>
      <c r="E238" s="11">
        <v>0.000835166666666667</v>
      </c>
      <c r="F238" s="10">
        <v>64</v>
      </c>
      <c r="G238" s="5">
        <f t="shared" si="11"/>
        <v>6.48</v>
      </c>
      <c r="H238" s="13">
        <v>14.46</v>
      </c>
      <c r="I238" s="13">
        <v>76.6</v>
      </c>
      <c r="J238" s="10">
        <v>236</v>
      </c>
      <c r="N238" s="22">
        <v>648</v>
      </c>
    </row>
    <row r="239" spans="2:14" ht="12.75">
      <c r="B239" s="14">
        <f t="shared" si="12"/>
        <v>11.395100000000001</v>
      </c>
      <c r="C239" s="13">
        <v>11.42</v>
      </c>
      <c r="D239" s="12">
        <f>E238+0.000000053</f>
        <v>0.000835219666666667</v>
      </c>
      <c r="E239" s="11">
        <v>0.000836490740740741</v>
      </c>
      <c r="F239" s="10">
        <v>63</v>
      </c>
      <c r="G239" s="5">
        <f t="shared" si="11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ht="12.75">
      <c r="B240" s="14">
        <f t="shared" si="12"/>
        <v>11.4251</v>
      </c>
      <c r="C240" s="13">
        <v>11.44</v>
      </c>
      <c r="D240" s="12">
        <f>E239+0.000000053</f>
        <v>0.000836543740740741</v>
      </c>
      <c r="E240" s="11">
        <v>0.0008378148148148151</v>
      </c>
      <c r="F240" s="10">
        <v>62</v>
      </c>
      <c r="G240" s="5">
        <f t="shared" si="11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ht="12.75">
      <c r="B241" s="14">
        <f t="shared" si="12"/>
        <v>11.4451</v>
      </c>
      <c r="C241" s="13">
        <v>11.47</v>
      </c>
      <c r="D241" s="12">
        <f>E240+0.000000053</f>
        <v>0.0008378678148148151</v>
      </c>
      <c r="E241" s="11">
        <v>0.0008391388888888892</v>
      </c>
      <c r="F241" s="10">
        <v>61</v>
      </c>
      <c r="G241" s="5">
        <f t="shared" si="11"/>
        <v>6.53</v>
      </c>
      <c r="H241" s="13">
        <v>14.58</v>
      </c>
      <c r="I241" s="13">
        <v>77.32</v>
      </c>
      <c r="J241" s="10">
        <v>239</v>
      </c>
      <c r="N241" s="22">
        <v>653</v>
      </c>
    </row>
    <row r="242" spans="2:14" ht="12.75">
      <c r="B242" s="14">
        <f t="shared" si="12"/>
        <v>11.475100000000001</v>
      </c>
      <c r="C242" s="13">
        <v>11.5</v>
      </c>
      <c r="D242" s="12">
        <f>E241+0.000000053</f>
        <v>0.0008391918888888891</v>
      </c>
      <c r="E242" s="11">
        <v>0.0008404629629629632</v>
      </c>
      <c r="F242" s="10">
        <v>60</v>
      </c>
      <c r="G242" s="5">
        <f t="shared" si="11"/>
        <v>6.54</v>
      </c>
      <c r="H242" s="13">
        <v>14.62</v>
      </c>
      <c r="I242" s="13">
        <v>77.57</v>
      </c>
      <c r="J242" s="10">
        <v>240</v>
      </c>
      <c r="N242" s="22">
        <v>654</v>
      </c>
    </row>
    <row r="243" spans="2:14" ht="12.75">
      <c r="B243" s="14">
        <f t="shared" si="12"/>
        <v>11.5051</v>
      </c>
      <c r="C243" s="13">
        <v>11.52</v>
      </c>
      <c r="D243" s="12">
        <f>E242+0.000000062</f>
        <v>0.0008405249629629632</v>
      </c>
      <c r="E243" s="11">
        <v>0.0008417870370370373</v>
      </c>
      <c r="F243" s="10">
        <v>59</v>
      </c>
      <c r="G243" s="5">
        <f t="shared" si="11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ht="12.75">
      <c r="B244" s="14">
        <f t="shared" si="12"/>
        <v>11.5251</v>
      </c>
      <c r="C244" s="13">
        <v>11.55</v>
      </c>
      <c r="D244" s="12">
        <f>E243+0.000000052</f>
        <v>0.0008418390370370372</v>
      </c>
      <c r="E244" s="11">
        <v>0.0008431111111111113</v>
      </c>
      <c r="F244" s="10">
        <v>58</v>
      </c>
      <c r="G244" s="5">
        <f t="shared" si="11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ht="12.75">
      <c r="B245" s="14">
        <f t="shared" si="12"/>
        <v>11.555100000000001</v>
      </c>
      <c r="C245" s="13">
        <v>11.58</v>
      </c>
      <c r="D245" s="12">
        <f>E244+0.000000053</f>
        <v>0.0008431641111111113</v>
      </c>
      <c r="E245" s="11">
        <v>0.0008444351851851854</v>
      </c>
      <c r="F245" s="10">
        <v>57</v>
      </c>
      <c r="G245" s="5">
        <f t="shared" si="11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ht="12.75">
      <c r="B246" s="14">
        <f t="shared" si="12"/>
        <v>11.5851</v>
      </c>
      <c r="C246" s="13">
        <v>11.6</v>
      </c>
      <c r="D246" s="12">
        <f>E245+0.000000053</f>
        <v>0.0008444881851851853</v>
      </c>
      <c r="E246" s="11">
        <v>0.0008457592592592594</v>
      </c>
      <c r="F246" s="10">
        <v>56</v>
      </c>
      <c r="G246" s="5">
        <f t="shared" si="11"/>
        <v>6.61</v>
      </c>
      <c r="H246" s="13">
        <v>14.77</v>
      </c>
      <c r="I246" s="13">
        <v>78.54</v>
      </c>
      <c r="J246" s="15">
        <v>244</v>
      </c>
      <c r="N246" s="22">
        <v>661</v>
      </c>
    </row>
    <row r="247" spans="2:14" ht="12.75">
      <c r="B247" s="14">
        <f t="shared" si="12"/>
        <v>11.6051</v>
      </c>
      <c r="C247" s="13">
        <v>11.63</v>
      </c>
      <c r="D247" s="12">
        <f>E246+0.000000049</f>
        <v>0.0008458082592592594</v>
      </c>
      <c r="E247" s="11">
        <v>0.0008470833333333335</v>
      </c>
      <c r="F247" s="10">
        <v>55</v>
      </c>
      <c r="G247" s="5">
        <f t="shared" si="11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ht="12.75">
      <c r="B248" s="14">
        <f t="shared" si="12"/>
        <v>11.635100000000001</v>
      </c>
      <c r="C248" s="13">
        <v>11.65</v>
      </c>
      <c r="D248" s="12">
        <f>E247+0.000000053</f>
        <v>0.0008471363333333334</v>
      </c>
      <c r="E248" s="11">
        <v>0.0008484074074074075</v>
      </c>
      <c r="F248" s="10">
        <v>54</v>
      </c>
      <c r="G248" s="5">
        <f t="shared" si="11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ht="12.75">
      <c r="B249" s="14">
        <f t="shared" si="12"/>
        <v>11.655100000000001</v>
      </c>
      <c r="C249" s="13">
        <v>11.68</v>
      </c>
      <c r="D249" s="12">
        <f>E248+0.000000052</f>
        <v>0.0008484594074074075</v>
      </c>
      <c r="E249" s="11">
        <v>0.0008497314814814816</v>
      </c>
      <c r="F249" s="10">
        <v>53</v>
      </c>
      <c r="G249" s="5">
        <f t="shared" si="11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ht="12.75">
      <c r="B250" s="14">
        <f t="shared" si="12"/>
        <v>11.6851</v>
      </c>
      <c r="C250" s="13">
        <v>11.71</v>
      </c>
      <c r="D250" s="12">
        <f>E249+0.000000052</f>
        <v>0.0008497834814814815</v>
      </c>
      <c r="E250" s="11">
        <v>0.0008510555555555556</v>
      </c>
      <c r="F250" s="10">
        <v>52</v>
      </c>
      <c r="G250" s="5">
        <f t="shared" si="11"/>
        <v>6.67</v>
      </c>
      <c r="H250" s="13">
        <v>14.92</v>
      </c>
      <c r="I250" s="13">
        <v>79.51</v>
      </c>
      <c r="J250" s="15">
        <v>248</v>
      </c>
      <c r="N250" s="22">
        <v>667</v>
      </c>
    </row>
    <row r="251" spans="2:14" ht="12.75">
      <c r="B251" s="14">
        <f t="shared" si="12"/>
        <v>11.715100000000001</v>
      </c>
      <c r="C251" s="13">
        <v>11.73</v>
      </c>
      <c r="D251" s="12">
        <f>E250+0.000000053</f>
        <v>0.0008511085555555556</v>
      </c>
      <c r="E251" s="11">
        <v>0.0008523796296296297</v>
      </c>
      <c r="F251" s="10">
        <v>51</v>
      </c>
      <c r="G251" s="5">
        <f t="shared" si="11"/>
        <v>6.68</v>
      </c>
      <c r="H251" s="13">
        <v>14.96</v>
      </c>
      <c r="I251" s="13">
        <v>79.76</v>
      </c>
      <c r="J251" s="15">
        <v>249</v>
      </c>
      <c r="N251" s="22">
        <v>668</v>
      </c>
    </row>
    <row r="252" spans="2:14" ht="12.75">
      <c r="B252" s="14">
        <f t="shared" si="12"/>
        <v>11.735100000000001</v>
      </c>
      <c r="C252" s="19">
        <v>11.76</v>
      </c>
      <c r="D252" s="12">
        <f>E251+0.000000063</f>
        <v>0.0008524426296296297</v>
      </c>
      <c r="E252" s="21">
        <v>0.0008537037037037037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ht="12.75">
      <c r="B253" s="14">
        <f t="shared" si="12"/>
        <v>11.7651</v>
      </c>
      <c r="C253" s="13">
        <v>11.79</v>
      </c>
      <c r="D253" s="12">
        <f>E252+0.000000053</f>
        <v>0.0008537567037037037</v>
      </c>
      <c r="E253" s="11">
        <v>0.0008551481481481487</v>
      </c>
      <c r="F253" s="10">
        <v>49</v>
      </c>
      <c r="G253" s="5">
        <f t="shared" si="11"/>
        <v>6.72</v>
      </c>
      <c r="H253" s="16">
        <f aca="true" t="shared" si="13" ref="H253:H284">H254-(H$52-H$2)/50</f>
        <v>14.177599999999963</v>
      </c>
      <c r="I253" s="16">
        <v>80.24</v>
      </c>
      <c r="J253" s="15">
        <v>251</v>
      </c>
      <c r="N253" s="17">
        <v>672</v>
      </c>
    </row>
    <row r="254" spans="2:14" ht="12.75">
      <c r="B254" s="14">
        <f t="shared" si="12"/>
        <v>11.7951</v>
      </c>
      <c r="C254" s="13">
        <v>11.82</v>
      </c>
      <c r="D254" s="12">
        <f>E253+0.000000053</f>
        <v>0.0008552011481481487</v>
      </c>
      <c r="E254" s="11">
        <v>0.0008565925925925931</v>
      </c>
      <c r="F254" s="10">
        <v>48</v>
      </c>
      <c r="G254" s="5">
        <f t="shared" si="11"/>
        <v>6.73</v>
      </c>
      <c r="H254" s="16">
        <f t="shared" si="13"/>
        <v>14.235199999999963</v>
      </c>
      <c r="I254" s="16">
        <v>80.48</v>
      </c>
      <c r="J254" s="15">
        <v>252</v>
      </c>
      <c r="N254" s="17">
        <v>673</v>
      </c>
    </row>
    <row r="255" spans="2:14" ht="12.75">
      <c r="B255" s="14">
        <f t="shared" si="12"/>
        <v>11.8251</v>
      </c>
      <c r="C255" s="13">
        <v>11.85</v>
      </c>
      <c r="D255" s="12">
        <f>E254+0.000000052</f>
        <v>0.0008566445925925931</v>
      </c>
      <c r="E255" s="11">
        <v>0.0008580370370370376</v>
      </c>
      <c r="F255" s="10">
        <v>47</v>
      </c>
      <c r="G255" s="5">
        <f t="shared" si="11"/>
        <v>6.75</v>
      </c>
      <c r="H255" s="16">
        <f t="shared" si="13"/>
        <v>14.292799999999964</v>
      </c>
      <c r="I255" s="16">
        <v>80.72</v>
      </c>
      <c r="J255" s="15">
        <v>253</v>
      </c>
      <c r="N255" s="17">
        <v>675</v>
      </c>
    </row>
    <row r="256" spans="2:14" ht="12.75">
      <c r="B256" s="14">
        <f t="shared" si="12"/>
        <v>11.8551</v>
      </c>
      <c r="C256" s="13">
        <v>11.88</v>
      </c>
      <c r="D256" s="12">
        <f>E255+0.000000052</f>
        <v>0.0008580890370370375</v>
      </c>
      <c r="E256" s="11">
        <v>0.000859481481481482</v>
      </c>
      <c r="F256" s="10">
        <v>46</v>
      </c>
      <c r="G256" s="5">
        <f t="shared" si="11"/>
        <v>6.76</v>
      </c>
      <c r="H256" s="16">
        <f t="shared" si="13"/>
        <v>14.350399999999965</v>
      </c>
      <c r="I256" s="16">
        <v>80.96</v>
      </c>
      <c r="J256" s="15">
        <v>254</v>
      </c>
      <c r="N256" s="17">
        <v>676</v>
      </c>
    </row>
    <row r="257" spans="2:14" ht="12.75">
      <c r="B257" s="14">
        <f t="shared" si="12"/>
        <v>11.885100000000001</v>
      </c>
      <c r="C257" s="13">
        <v>11.9</v>
      </c>
      <c r="D257" s="12">
        <f>E256+0.000000053</f>
        <v>0.000859534481481482</v>
      </c>
      <c r="E257" s="11">
        <v>0.0008609259259259264</v>
      </c>
      <c r="F257" s="10">
        <v>45</v>
      </c>
      <c r="G257" s="5">
        <f t="shared" si="11"/>
        <v>6.78</v>
      </c>
      <c r="H257" s="16">
        <f t="shared" si="13"/>
        <v>14.407999999999966</v>
      </c>
      <c r="I257" s="16">
        <v>81.2</v>
      </c>
      <c r="J257" s="15">
        <v>255</v>
      </c>
      <c r="N257" s="17">
        <v>678</v>
      </c>
    </row>
    <row r="258" spans="2:14" ht="12.75">
      <c r="B258" s="14">
        <f t="shared" si="12"/>
        <v>11.905100000000001</v>
      </c>
      <c r="C258" s="13">
        <v>11.93</v>
      </c>
      <c r="D258" s="12">
        <f>E257+0.000000053</f>
        <v>0.0008609789259259264</v>
      </c>
      <c r="E258" s="11">
        <v>0.0008623703703703709</v>
      </c>
      <c r="F258" s="10">
        <v>44</v>
      </c>
      <c r="G258" s="5">
        <f aca="true" t="shared" si="14" ref="G258:G302">N258/100</f>
        <v>6.79</v>
      </c>
      <c r="H258" s="16">
        <f t="shared" si="13"/>
        <v>14.465599999999966</v>
      </c>
      <c r="I258" s="16">
        <v>81.44</v>
      </c>
      <c r="J258" s="15">
        <v>256</v>
      </c>
      <c r="N258" s="17">
        <v>679</v>
      </c>
    </row>
    <row r="259" spans="2:14" ht="12.75">
      <c r="B259" s="14">
        <f aca="true" t="shared" si="15" ref="B259:B302">C258+0.0051</f>
        <v>11.9351</v>
      </c>
      <c r="C259" s="13">
        <v>11.96</v>
      </c>
      <c r="D259" s="12">
        <f>E258+0.000000053</f>
        <v>0.0008624233703703708</v>
      </c>
      <c r="E259" s="11">
        <v>0.0008638148148148153</v>
      </c>
      <c r="F259" s="10">
        <v>43</v>
      </c>
      <c r="G259" s="5">
        <f t="shared" si="14"/>
        <v>6.81</v>
      </c>
      <c r="H259" s="16">
        <f t="shared" si="13"/>
        <v>14.523199999999967</v>
      </c>
      <c r="I259" s="16">
        <v>81.68</v>
      </c>
      <c r="J259" s="15">
        <v>257</v>
      </c>
      <c r="N259" s="17">
        <v>681</v>
      </c>
    </row>
    <row r="260" spans="2:14" ht="12.75">
      <c r="B260" s="14">
        <f t="shared" si="15"/>
        <v>11.965100000000001</v>
      </c>
      <c r="C260" s="13">
        <v>11.99</v>
      </c>
      <c r="D260" s="12">
        <f>E259+0.000000049</f>
        <v>0.0008638638148148153</v>
      </c>
      <c r="E260" s="11">
        <v>0.0008652592592592597</v>
      </c>
      <c r="F260" s="10">
        <v>42</v>
      </c>
      <c r="G260" s="5">
        <f t="shared" si="14"/>
        <v>6.83</v>
      </c>
      <c r="H260" s="16">
        <f t="shared" si="13"/>
        <v>14.580799999999968</v>
      </c>
      <c r="I260" s="16">
        <v>81.92</v>
      </c>
      <c r="J260" s="15">
        <v>258</v>
      </c>
      <c r="N260" s="17">
        <v>683</v>
      </c>
    </row>
    <row r="261" spans="2:14" ht="12.75">
      <c r="B261" s="14">
        <f t="shared" si="15"/>
        <v>11.9951</v>
      </c>
      <c r="C261" s="13">
        <v>12.02</v>
      </c>
      <c r="D261" s="12">
        <f>E260+0.000000052</f>
        <v>0.0008653112592592597</v>
      </c>
      <c r="E261" s="11">
        <v>0.0008667037037037042</v>
      </c>
      <c r="F261" s="10">
        <v>41</v>
      </c>
      <c r="G261" s="5">
        <f t="shared" si="14"/>
        <v>6.84</v>
      </c>
      <c r="H261" s="16">
        <f t="shared" si="13"/>
        <v>14.638399999999969</v>
      </c>
      <c r="I261" s="16">
        <v>82.15999999999995</v>
      </c>
      <c r="J261" s="15">
        <v>259</v>
      </c>
      <c r="N261" s="17">
        <v>684</v>
      </c>
    </row>
    <row r="262" spans="2:14" ht="12.75">
      <c r="B262" s="14">
        <f t="shared" si="15"/>
        <v>12.0251</v>
      </c>
      <c r="C262" s="13">
        <v>12.05</v>
      </c>
      <c r="D262" s="12">
        <f>E261+0.000000052</f>
        <v>0.0008667557037037041</v>
      </c>
      <c r="E262" s="11">
        <v>0.0008681481481481486</v>
      </c>
      <c r="F262" s="10">
        <v>40</v>
      </c>
      <c r="G262" s="5">
        <f t="shared" si="14"/>
        <v>6.86</v>
      </c>
      <c r="H262" s="16">
        <f t="shared" si="13"/>
        <v>14.69599999999997</v>
      </c>
      <c r="I262" s="16">
        <v>82.4</v>
      </c>
      <c r="J262" s="15">
        <v>260</v>
      </c>
      <c r="N262" s="17">
        <v>686</v>
      </c>
    </row>
    <row r="263" spans="2:14" ht="12.75">
      <c r="B263" s="14">
        <f t="shared" si="15"/>
        <v>12.055100000000001</v>
      </c>
      <c r="C263" s="13">
        <v>12.08</v>
      </c>
      <c r="D263" s="12">
        <f>E262+0.000000053</f>
        <v>0.0008682011481481486</v>
      </c>
      <c r="E263" s="11">
        <v>0.000869592592592593</v>
      </c>
      <c r="F263" s="10">
        <v>39</v>
      </c>
      <c r="G263" s="5">
        <f t="shared" si="14"/>
        <v>6.87</v>
      </c>
      <c r="H263" s="16">
        <f t="shared" si="13"/>
        <v>14.75359999999997</v>
      </c>
      <c r="I263" s="16">
        <v>82.64</v>
      </c>
      <c r="J263" s="15">
        <v>261</v>
      </c>
      <c r="N263" s="17">
        <v>687</v>
      </c>
    </row>
    <row r="264" spans="2:14" ht="12.75">
      <c r="B264" s="14">
        <f t="shared" si="15"/>
        <v>12.0851</v>
      </c>
      <c r="C264" s="13">
        <v>12.11</v>
      </c>
      <c r="D264" s="12">
        <f>E263+0.000000053</f>
        <v>0.000869645592592593</v>
      </c>
      <c r="E264" s="11">
        <v>0.0008710370370370375</v>
      </c>
      <c r="F264" s="10">
        <v>38</v>
      </c>
      <c r="G264" s="5">
        <f t="shared" si="14"/>
        <v>6.89</v>
      </c>
      <c r="H264" s="16">
        <f t="shared" si="13"/>
        <v>14.811199999999971</v>
      </c>
      <c r="I264" s="16">
        <v>82.88</v>
      </c>
      <c r="J264" s="15">
        <v>262</v>
      </c>
      <c r="N264" s="17">
        <v>689</v>
      </c>
    </row>
    <row r="265" spans="2:14" ht="12.75">
      <c r="B265" s="14">
        <f t="shared" si="15"/>
        <v>12.1151</v>
      </c>
      <c r="C265" s="13">
        <v>12.13</v>
      </c>
      <c r="D265" s="12">
        <f>E264+0.000000053</f>
        <v>0.0008710900370370374</v>
      </c>
      <c r="E265" s="11">
        <v>0.0008724814814814819</v>
      </c>
      <c r="F265" s="10">
        <v>37</v>
      </c>
      <c r="G265" s="5">
        <f t="shared" si="14"/>
        <v>6.91</v>
      </c>
      <c r="H265" s="16">
        <f t="shared" si="13"/>
        <v>14.868799999999972</v>
      </c>
      <c r="I265" s="16">
        <v>83.12</v>
      </c>
      <c r="J265" s="15">
        <v>263</v>
      </c>
      <c r="N265" s="17">
        <v>691</v>
      </c>
    </row>
    <row r="266" spans="2:14" ht="12.75">
      <c r="B266" s="14">
        <f t="shared" si="15"/>
        <v>12.135100000000001</v>
      </c>
      <c r="C266" s="13">
        <v>12.16</v>
      </c>
      <c r="D266" s="12">
        <f>E265+0.000000053</f>
        <v>0.0008725344814814819</v>
      </c>
      <c r="E266" s="11">
        <v>0.0008739259259259263</v>
      </c>
      <c r="F266" s="10">
        <v>36</v>
      </c>
      <c r="G266" s="5">
        <f t="shared" si="14"/>
        <v>6.92</v>
      </c>
      <c r="H266" s="16">
        <f t="shared" si="13"/>
        <v>14.926399999999973</v>
      </c>
      <c r="I266" s="16">
        <v>83.36</v>
      </c>
      <c r="J266" s="15">
        <v>264</v>
      </c>
      <c r="N266" s="17">
        <v>692</v>
      </c>
    </row>
    <row r="267" spans="2:14" ht="12.75">
      <c r="B267" s="14">
        <f t="shared" si="15"/>
        <v>12.1651</v>
      </c>
      <c r="C267" s="13">
        <v>12.19</v>
      </c>
      <c r="D267" s="12">
        <f>E266+0.000000052</f>
        <v>0.0008739779259259263</v>
      </c>
      <c r="E267" s="11">
        <v>0.0008753703703703708</v>
      </c>
      <c r="F267" s="10">
        <v>35</v>
      </c>
      <c r="G267" s="5">
        <f t="shared" si="14"/>
        <v>6.94</v>
      </c>
      <c r="H267" s="16">
        <f t="shared" si="13"/>
        <v>14.983999999999973</v>
      </c>
      <c r="I267" s="16">
        <v>83.6</v>
      </c>
      <c r="J267" s="15">
        <v>265</v>
      </c>
      <c r="N267" s="17">
        <v>694</v>
      </c>
    </row>
    <row r="268" spans="2:14" ht="12.75">
      <c r="B268" s="14">
        <f t="shared" si="15"/>
        <v>12.1951</v>
      </c>
      <c r="C268" s="13">
        <v>12.22</v>
      </c>
      <c r="D268" s="12">
        <f>E267+0.000000052</f>
        <v>0.0008754223703703707</v>
      </c>
      <c r="E268" s="11">
        <v>0.0008768148148148152</v>
      </c>
      <c r="F268" s="10">
        <v>34</v>
      </c>
      <c r="G268" s="5">
        <f t="shared" si="14"/>
        <v>6.95</v>
      </c>
      <c r="H268" s="16">
        <f t="shared" si="13"/>
        <v>15.041599999999974</v>
      </c>
      <c r="I268" s="16">
        <v>83.84</v>
      </c>
      <c r="J268" s="15">
        <v>266</v>
      </c>
      <c r="N268" s="17">
        <v>695</v>
      </c>
    </row>
    <row r="269" spans="2:14" ht="12.75">
      <c r="B269" s="14">
        <f t="shared" si="15"/>
        <v>12.225100000000001</v>
      </c>
      <c r="C269" s="13">
        <v>12.25</v>
      </c>
      <c r="D269" s="12">
        <f>E268+0.000000053</f>
        <v>0.0008768678148148152</v>
      </c>
      <c r="E269" s="11">
        <v>0.0008782592592592596</v>
      </c>
      <c r="F269" s="10">
        <v>33</v>
      </c>
      <c r="G269" s="5">
        <f t="shared" si="14"/>
        <v>6.97</v>
      </c>
      <c r="H269" s="16">
        <f t="shared" si="13"/>
        <v>15.099199999999975</v>
      </c>
      <c r="I269" s="16">
        <v>84.08</v>
      </c>
      <c r="J269" s="15">
        <v>267</v>
      </c>
      <c r="N269" s="17">
        <v>697</v>
      </c>
    </row>
    <row r="270" spans="2:14" ht="12.75">
      <c r="B270" s="14">
        <f t="shared" si="15"/>
        <v>12.2551</v>
      </c>
      <c r="C270" s="13">
        <v>12.28</v>
      </c>
      <c r="D270" s="12">
        <f>E269+0.000000053</f>
        <v>0.0008783122592592596</v>
      </c>
      <c r="E270" s="11">
        <v>0.000879703703703704</v>
      </c>
      <c r="F270" s="10">
        <v>32</v>
      </c>
      <c r="G270" s="5">
        <f t="shared" si="14"/>
        <v>6.98</v>
      </c>
      <c r="H270" s="16">
        <f t="shared" si="13"/>
        <v>15.156799999999976</v>
      </c>
      <c r="I270" s="16">
        <v>84.32</v>
      </c>
      <c r="J270" s="15">
        <v>268</v>
      </c>
      <c r="N270" s="17">
        <v>698</v>
      </c>
    </row>
    <row r="271" spans="2:14" ht="12.75">
      <c r="B271" s="14">
        <f t="shared" si="15"/>
        <v>12.2851</v>
      </c>
      <c r="C271" s="13">
        <v>12.31</v>
      </c>
      <c r="D271" s="12">
        <f>E270+0.000000053</f>
        <v>0.000879756703703704</v>
      </c>
      <c r="E271" s="11">
        <v>0.0008811481481481485</v>
      </c>
      <c r="F271" s="10">
        <v>31</v>
      </c>
      <c r="G271" s="5">
        <f t="shared" si="14"/>
        <v>7</v>
      </c>
      <c r="H271" s="16">
        <f t="shared" si="13"/>
        <v>15.214399999999976</v>
      </c>
      <c r="I271" s="16">
        <v>84.56</v>
      </c>
      <c r="J271" s="15">
        <v>269</v>
      </c>
      <c r="N271" s="17">
        <v>700</v>
      </c>
    </row>
    <row r="272" spans="2:14" ht="12.75">
      <c r="B272" s="14">
        <f t="shared" si="15"/>
        <v>12.315100000000001</v>
      </c>
      <c r="C272" s="13">
        <v>12.34</v>
      </c>
      <c r="D272" s="12">
        <f>E271+0.000000053</f>
        <v>0.0008812011481481484</v>
      </c>
      <c r="E272" s="11">
        <v>0.0008825925925925929</v>
      </c>
      <c r="F272" s="10">
        <v>30</v>
      </c>
      <c r="G272" s="5">
        <f t="shared" si="14"/>
        <v>7.02</v>
      </c>
      <c r="H272" s="16">
        <f t="shared" si="13"/>
        <v>15.271999999999977</v>
      </c>
      <c r="I272" s="16">
        <v>84.8</v>
      </c>
      <c r="J272" s="15">
        <v>270</v>
      </c>
      <c r="N272" s="17">
        <v>702</v>
      </c>
    </row>
    <row r="273" spans="2:14" ht="12.75">
      <c r="B273" s="14">
        <f t="shared" si="15"/>
        <v>12.3451</v>
      </c>
      <c r="C273" s="13">
        <v>12.36</v>
      </c>
      <c r="D273" s="12">
        <f>E272+0.000000062</f>
        <v>0.0008826545925925929</v>
      </c>
      <c r="E273" s="11">
        <v>0.0008840370370370373</v>
      </c>
      <c r="F273" s="10">
        <v>29</v>
      </c>
      <c r="G273" s="5">
        <f t="shared" si="14"/>
        <v>7.03</v>
      </c>
      <c r="H273" s="16">
        <f t="shared" si="13"/>
        <v>15.329599999999978</v>
      </c>
      <c r="I273" s="16">
        <v>85.04</v>
      </c>
      <c r="J273" s="15">
        <v>271</v>
      </c>
      <c r="N273" s="17">
        <v>703</v>
      </c>
    </row>
    <row r="274" spans="2:14" ht="12.75">
      <c r="B274" s="14">
        <f t="shared" si="15"/>
        <v>12.3651</v>
      </c>
      <c r="C274" s="13">
        <v>12.39</v>
      </c>
      <c r="D274" s="12">
        <f>E273+0.000000069</f>
        <v>0.0008841060370370373</v>
      </c>
      <c r="E274" s="11">
        <v>0.0008854814814814818</v>
      </c>
      <c r="F274" s="10">
        <v>28</v>
      </c>
      <c r="G274" s="5">
        <f t="shared" si="14"/>
        <v>7.05</v>
      </c>
      <c r="H274" s="16">
        <f t="shared" si="13"/>
        <v>15.387199999999979</v>
      </c>
      <c r="I274" s="16">
        <v>85.28</v>
      </c>
      <c r="J274" s="15">
        <v>272</v>
      </c>
      <c r="N274" s="17">
        <v>705</v>
      </c>
    </row>
    <row r="275" spans="2:14" ht="12.75">
      <c r="B275" s="14">
        <f t="shared" si="15"/>
        <v>12.395100000000001</v>
      </c>
      <c r="C275" s="13">
        <v>12.42</v>
      </c>
      <c r="D275" s="12">
        <f>E274+0.000000063</f>
        <v>0.0008855444814814818</v>
      </c>
      <c r="E275" s="11">
        <v>0.0008869259259259262</v>
      </c>
      <c r="F275" s="10">
        <v>27</v>
      </c>
      <c r="G275" s="5">
        <f t="shared" si="14"/>
        <v>7.06</v>
      </c>
      <c r="H275" s="16">
        <f t="shared" si="13"/>
        <v>15.44479999999998</v>
      </c>
      <c r="I275" s="16">
        <v>85.52</v>
      </c>
      <c r="J275" s="15">
        <v>273</v>
      </c>
      <c r="N275" s="17">
        <v>706</v>
      </c>
    </row>
    <row r="276" spans="2:14" ht="12.75">
      <c r="B276" s="14">
        <f t="shared" si="15"/>
        <v>12.4251</v>
      </c>
      <c r="C276" s="13">
        <v>12.45</v>
      </c>
      <c r="D276" s="12">
        <f>E275+0.000000053</f>
        <v>0.0008869789259259262</v>
      </c>
      <c r="E276" s="11">
        <v>0.0008883703703703706</v>
      </c>
      <c r="F276" s="10">
        <v>26</v>
      </c>
      <c r="G276" s="5">
        <f t="shared" si="14"/>
        <v>7.08</v>
      </c>
      <c r="H276" s="16">
        <f t="shared" si="13"/>
        <v>15.50239999999998</v>
      </c>
      <c r="I276" s="16">
        <v>85.76</v>
      </c>
      <c r="J276" s="15">
        <v>274</v>
      </c>
      <c r="N276" s="17">
        <v>708</v>
      </c>
    </row>
    <row r="277" spans="2:14" ht="12.75">
      <c r="B277" s="14">
        <f t="shared" si="15"/>
        <v>12.4551</v>
      </c>
      <c r="C277" s="13">
        <v>12.48</v>
      </c>
      <c r="D277" s="12">
        <f>E276+0.000000063</f>
        <v>0.0008884333703703707</v>
      </c>
      <c r="E277" s="11">
        <v>0.0008898148148148151</v>
      </c>
      <c r="F277" s="10">
        <v>25</v>
      </c>
      <c r="G277" s="5">
        <f t="shared" si="14"/>
        <v>7.1</v>
      </c>
      <c r="H277" s="16">
        <f t="shared" si="13"/>
        <v>15.559999999999981</v>
      </c>
      <c r="I277" s="16">
        <v>86</v>
      </c>
      <c r="J277" s="15">
        <v>275</v>
      </c>
      <c r="N277" s="17">
        <v>710</v>
      </c>
    </row>
    <row r="278" spans="2:14" ht="12.75">
      <c r="B278" s="14">
        <f t="shared" si="15"/>
        <v>12.485100000000001</v>
      </c>
      <c r="C278" s="13">
        <v>12.51</v>
      </c>
      <c r="D278" s="12">
        <f>E277+0.000000053</f>
        <v>0.000889867814814815</v>
      </c>
      <c r="E278" s="11">
        <v>0.0008912592592592595</v>
      </c>
      <c r="F278" s="10">
        <v>24</v>
      </c>
      <c r="G278" s="5">
        <f t="shared" si="14"/>
        <v>7.11</v>
      </c>
      <c r="H278" s="16">
        <f t="shared" si="13"/>
        <v>15.617599999999982</v>
      </c>
      <c r="I278" s="16">
        <v>86.24</v>
      </c>
      <c r="J278" s="15">
        <v>276</v>
      </c>
      <c r="N278" s="17">
        <v>711</v>
      </c>
    </row>
    <row r="279" spans="2:14" ht="12.75">
      <c r="B279" s="14">
        <f t="shared" si="15"/>
        <v>12.5151</v>
      </c>
      <c r="C279" s="13">
        <v>12.54</v>
      </c>
      <c r="D279" s="12">
        <f>E278+0.000000052</f>
        <v>0.0008913112592592595</v>
      </c>
      <c r="E279" s="11">
        <v>0.0008927037037037039</v>
      </c>
      <c r="F279" s="10">
        <v>23</v>
      </c>
      <c r="G279" s="5">
        <f t="shared" si="14"/>
        <v>7.13</v>
      </c>
      <c r="H279" s="16">
        <f t="shared" si="13"/>
        <v>15.675199999999982</v>
      </c>
      <c r="I279" s="16">
        <v>86.48</v>
      </c>
      <c r="J279" s="15">
        <v>277</v>
      </c>
      <c r="N279" s="17">
        <v>713</v>
      </c>
    </row>
    <row r="280" spans="2:14" ht="12.75">
      <c r="B280" s="14">
        <f t="shared" si="15"/>
        <v>12.5451</v>
      </c>
      <c r="C280" s="13">
        <v>12.57</v>
      </c>
      <c r="D280" s="12">
        <f>E279+0.000000052</f>
        <v>0.0008927557037037039</v>
      </c>
      <c r="E280" s="11">
        <v>0.0008941481481481484</v>
      </c>
      <c r="F280" s="10">
        <v>22</v>
      </c>
      <c r="G280" s="5">
        <f t="shared" si="14"/>
        <v>7.14</v>
      </c>
      <c r="H280" s="16">
        <f t="shared" si="13"/>
        <v>15.732799999999983</v>
      </c>
      <c r="I280" s="16">
        <v>86.72</v>
      </c>
      <c r="J280" s="15">
        <v>278</v>
      </c>
      <c r="N280" s="17">
        <v>714</v>
      </c>
    </row>
    <row r="281" spans="2:14" ht="12.75">
      <c r="B281" s="14">
        <f t="shared" si="15"/>
        <v>12.5751</v>
      </c>
      <c r="C281" s="13">
        <v>12.6</v>
      </c>
      <c r="D281" s="12">
        <f>E280+0.000000053</f>
        <v>0.0008942011481481483</v>
      </c>
      <c r="E281" s="11">
        <v>0.0008955925925925928</v>
      </c>
      <c r="F281" s="10">
        <v>21</v>
      </c>
      <c r="G281" s="5">
        <f t="shared" si="14"/>
        <v>7.16</v>
      </c>
      <c r="H281" s="16">
        <f t="shared" si="13"/>
        <v>15.790399999999984</v>
      </c>
      <c r="I281" s="16">
        <v>86.96</v>
      </c>
      <c r="J281" s="15">
        <v>279</v>
      </c>
      <c r="N281" s="17">
        <v>716</v>
      </c>
    </row>
    <row r="282" spans="2:14" ht="12.75">
      <c r="B282" s="14">
        <f t="shared" si="15"/>
        <v>12.6051</v>
      </c>
      <c r="C282" s="13">
        <v>12.62</v>
      </c>
      <c r="D282" s="12">
        <f>E281+0.000000053</f>
        <v>0.0008956455925925928</v>
      </c>
      <c r="E282" s="11">
        <v>0.0008970370370370372</v>
      </c>
      <c r="F282" s="10">
        <v>20</v>
      </c>
      <c r="G282" s="5">
        <f t="shared" si="14"/>
        <v>7.17</v>
      </c>
      <c r="H282" s="16">
        <f t="shared" si="13"/>
        <v>15.847999999999985</v>
      </c>
      <c r="I282" s="16">
        <v>87.2</v>
      </c>
      <c r="J282" s="15">
        <v>280</v>
      </c>
      <c r="N282" s="17">
        <v>717</v>
      </c>
    </row>
    <row r="283" spans="2:14" ht="12.75">
      <c r="B283" s="14">
        <f t="shared" si="15"/>
        <v>12.6251</v>
      </c>
      <c r="C283" s="13">
        <v>12.65</v>
      </c>
      <c r="D283" s="12">
        <f>E282+0.000000053</f>
        <v>0.0008970900370370372</v>
      </c>
      <c r="E283" s="11">
        <v>0.0008984814814814817</v>
      </c>
      <c r="F283" s="10">
        <v>19</v>
      </c>
      <c r="G283" s="5">
        <f t="shared" si="14"/>
        <v>7.19</v>
      </c>
      <c r="H283" s="16">
        <f t="shared" si="13"/>
        <v>15.905599999999986</v>
      </c>
      <c r="I283" s="16">
        <v>87.44</v>
      </c>
      <c r="J283" s="15">
        <v>281</v>
      </c>
      <c r="N283" s="17">
        <v>719</v>
      </c>
    </row>
    <row r="284" spans="2:14" ht="12.75">
      <c r="B284" s="14">
        <f t="shared" si="15"/>
        <v>12.655100000000001</v>
      </c>
      <c r="C284" s="13">
        <v>12.68</v>
      </c>
      <c r="D284" s="12">
        <f>E283+0.000000053</f>
        <v>0.0008985344814814816</v>
      </c>
      <c r="E284" s="11">
        <v>0.0008999259259259261</v>
      </c>
      <c r="F284" s="10">
        <v>18</v>
      </c>
      <c r="G284" s="5">
        <f t="shared" si="14"/>
        <v>7.21</v>
      </c>
      <c r="H284" s="16">
        <f t="shared" si="13"/>
        <v>15.963199999999986</v>
      </c>
      <c r="I284" s="16">
        <v>87.68</v>
      </c>
      <c r="J284" s="15">
        <v>282</v>
      </c>
      <c r="N284" s="17">
        <v>721</v>
      </c>
    </row>
    <row r="285" spans="2:14" ht="12.75">
      <c r="B285" s="14">
        <f t="shared" si="15"/>
        <v>12.6851</v>
      </c>
      <c r="C285" s="13">
        <v>12.71</v>
      </c>
      <c r="D285" s="12">
        <f>E284+0.000000049</f>
        <v>0.0008999749259259261</v>
      </c>
      <c r="E285" s="11">
        <v>0.0009013703703703705</v>
      </c>
      <c r="F285" s="10">
        <v>17</v>
      </c>
      <c r="G285" s="5">
        <f t="shared" si="14"/>
        <v>7.22</v>
      </c>
      <c r="H285" s="16">
        <f aca="true" t="shared" si="16" ref="H285:H301">H286-(H$52-H$2)/50</f>
        <v>16.020799999999987</v>
      </c>
      <c r="I285" s="16">
        <v>87.92</v>
      </c>
      <c r="J285" s="15">
        <v>283</v>
      </c>
      <c r="N285" s="17">
        <v>722</v>
      </c>
    </row>
    <row r="286" spans="2:14" ht="12.75">
      <c r="B286" s="14">
        <f t="shared" si="15"/>
        <v>12.715100000000001</v>
      </c>
      <c r="C286" s="13">
        <v>12.74</v>
      </c>
      <c r="D286" s="12">
        <f>E285+0.000000061</f>
        <v>0.0009014313703703705</v>
      </c>
      <c r="E286" s="11">
        <v>0.000902814814814815</v>
      </c>
      <c r="F286" s="10">
        <v>16</v>
      </c>
      <c r="G286" s="5">
        <f t="shared" si="14"/>
        <v>7.24</v>
      </c>
      <c r="H286" s="16">
        <f t="shared" si="16"/>
        <v>16.078399999999988</v>
      </c>
      <c r="I286" s="16">
        <v>88.16</v>
      </c>
      <c r="J286" s="15">
        <v>284</v>
      </c>
      <c r="N286" s="17">
        <v>724</v>
      </c>
    </row>
    <row r="287" spans="2:14" ht="12.75">
      <c r="B287" s="14">
        <f t="shared" si="15"/>
        <v>12.7451</v>
      </c>
      <c r="C287" s="13">
        <v>12.77</v>
      </c>
      <c r="D287" s="12">
        <f>E286+0.000000053</f>
        <v>0.0009028678148148149</v>
      </c>
      <c r="E287" s="11">
        <v>0.0009042592592592594</v>
      </c>
      <c r="F287" s="10">
        <v>15</v>
      </c>
      <c r="G287" s="5">
        <f t="shared" si="14"/>
        <v>7.25</v>
      </c>
      <c r="H287" s="16">
        <f t="shared" si="16"/>
        <v>16.13599999999999</v>
      </c>
      <c r="I287" s="16">
        <v>88.4</v>
      </c>
      <c r="J287" s="15">
        <v>285</v>
      </c>
      <c r="N287" s="17">
        <v>725</v>
      </c>
    </row>
    <row r="288" spans="2:14" ht="12.75">
      <c r="B288" s="14">
        <f t="shared" si="15"/>
        <v>12.7751</v>
      </c>
      <c r="C288" s="13">
        <v>12.8</v>
      </c>
      <c r="D288" s="12">
        <f>E287+0.000000053</f>
        <v>0.0009043122592592593</v>
      </c>
      <c r="E288" s="11">
        <v>0.0009057037037037038</v>
      </c>
      <c r="F288" s="10">
        <v>14</v>
      </c>
      <c r="G288" s="5">
        <f t="shared" si="14"/>
        <v>7.27</v>
      </c>
      <c r="H288" s="16">
        <f t="shared" si="16"/>
        <v>16.19359999999999</v>
      </c>
      <c r="I288" s="16">
        <v>88.64</v>
      </c>
      <c r="J288" s="15">
        <v>286</v>
      </c>
      <c r="N288" s="17">
        <v>727</v>
      </c>
    </row>
    <row r="289" spans="2:14" ht="12.75">
      <c r="B289" s="14">
        <f t="shared" si="15"/>
        <v>12.805100000000001</v>
      </c>
      <c r="C289" s="13">
        <v>12.83</v>
      </c>
      <c r="D289" s="12">
        <f>E288+0.000000053</f>
        <v>0.0009057567037037038</v>
      </c>
      <c r="E289" s="11">
        <v>0.0009071481481481482</v>
      </c>
      <c r="F289" s="10">
        <v>13</v>
      </c>
      <c r="G289" s="5">
        <f t="shared" si="14"/>
        <v>7.28</v>
      </c>
      <c r="H289" s="16">
        <f t="shared" si="16"/>
        <v>16.25119999999999</v>
      </c>
      <c r="I289" s="16">
        <v>88.88</v>
      </c>
      <c r="J289" s="15">
        <v>287</v>
      </c>
      <c r="N289" s="17">
        <v>728</v>
      </c>
    </row>
    <row r="290" spans="2:14" ht="12.75">
      <c r="B290" s="14">
        <f t="shared" si="15"/>
        <v>12.8351</v>
      </c>
      <c r="C290" s="13">
        <v>12.85</v>
      </c>
      <c r="D290" s="12">
        <f>E289+0.000000053</f>
        <v>0.0009072011481481482</v>
      </c>
      <c r="E290" s="11">
        <v>0.0009085925925925927</v>
      </c>
      <c r="F290" s="10">
        <v>12</v>
      </c>
      <c r="G290" s="5">
        <f t="shared" si="14"/>
        <v>7.3</v>
      </c>
      <c r="H290" s="16">
        <f t="shared" si="16"/>
        <v>16.30879999999999</v>
      </c>
      <c r="I290" s="16">
        <v>89.12</v>
      </c>
      <c r="J290" s="15">
        <v>288</v>
      </c>
      <c r="N290" s="17">
        <v>730</v>
      </c>
    </row>
    <row r="291" spans="2:14" ht="12.75">
      <c r="B291" s="14">
        <f t="shared" si="15"/>
        <v>12.8551</v>
      </c>
      <c r="C291" s="13">
        <v>12.88</v>
      </c>
      <c r="D291" s="12">
        <f>E290+0.000000052</f>
        <v>0.0009086445925925926</v>
      </c>
      <c r="E291" s="11">
        <v>0.0009100370370370371</v>
      </c>
      <c r="F291" s="10">
        <v>11</v>
      </c>
      <c r="G291" s="5">
        <f t="shared" si="14"/>
        <v>7.32</v>
      </c>
      <c r="H291" s="16">
        <f t="shared" si="16"/>
        <v>16.36639999999999</v>
      </c>
      <c r="I291" s="16">
        <v>89.36</v>
      </c>
      <c r="J291" s="15">
        <v>289</v>
      </c>
      <c r="N291" s="17">
        <v>732</v>
      </c>
    </row>
    <row r="292" spans="2:14" ht="12.75">
      <c r="B292" s="14">
        <f t="shared" si="15"/>
        <v>12.885100000000001</v>
      </c>
      <c r="C292" s="13">
        <v>12.91</v>
      </c>
      <c r="D292" s="12">
        <f>E291+0.000000052</f>
        <v>0.0009100890370370371</v>
      </c>
      <c r="E292" s="11">
        <v>0.0009114814814814815</v>
      </c>
      <c r="F292" s="10">
        <v>10</v>
      </c>
      <c r="G292" s="5">
        <f t="shared" si="14"/>
        <v>7.33</v>
      </c>
      <c r="H292" s="16">
        <f t="shared" si="16"/>
        <v>16.423999999999992</v>
      </c>
      <c r="I292" s="16">
        <v>89.6</v>
      </c>
      <c r="J292" s="15">
        <v>290</v>
      </c>
      <c r="N292" s="17">
        <v>733</v>
      </c>
    </row>
    <row r="293" spans="2:14" ht="12.75">
      <c r="B293" s="14">
        <f t="shared" si="15"/>
        <v>12.9151</v>
      </c>
      <c r="C293" s="13">
        <v>12.94</v>
      </c>
      <c r="D293" s="12">
        <f>E292+0.000000053</f>
        <v>0.0009115344814814815</v>
      </c>
      <c r="E293" s="11">
        <v>0.000912925925925926</v>
      </c>
      <c r="F293" s="10">
        <v>9</v>
      </c>
      <c r="G293" s="5">
        <f t="shared" si="14"/>
        <v>7.35</v>
      </c>
      <c r="H293" s="16">
        <f t="shared" si="16"/>
        <v>16.481599999999993</v>
      </c>
      <c r="I293" s="16">
        <v>89.84</v>
      </c>
      <c r="J293" s="15">
        <v>291</v>
      </c>
      <c r="N293" s="17">
        <v>735</v>
      </c>
    </row>
    <row r="294" spans="2:14" ht="12.75">
      <c r="B294" s="14">
        <f t="shared" si="15"/>
        <v>12.9451</v>
      </c>
      <c r="C294" s="13">
        <v>12.97</v>
      </c>
      <c r="D294" s="12">
        <f>E293+0.000000053</f>
        <v>0.0009129789259259259</v>
      </c>
      <c r="E294" s="11">
        <v>0.0009143703703703704</v>
      </c>
      <c r="F294" s="10">
        <v>8</v>
      </c>
      <c r="G294" s="5">
        <f t="shared" si="14"/>
        <v>7.36</v>
      </c>
      <c r="H294" s="16">
        <f t="shared" si="16"/>
        <v>16.539199999999994</v>
      </c>
      <c r="I294" s="16">
        <v>90.08</v>
      </c>
      <c r="J294" s="15">
        <v>292</v>
      </c>
      <c r="N294" s="17">
        <v>736</v>
      </c>
    </row>
    <row r="295" spans="2:14" ht="12.75">
      <c r="B295" s="14">
        <f t="shared" si="15"/>
        <v>12.975100000000001</v>
      </c>
      <c r="C295" s="13">
        <v>13</v>
      </c>
      <c r="D295" s="12">
        <f>E294+0.000000053</f>
        <v>0.0009144233703703704</v>
      </c>
      <c r="E295" s="11">
        <v>0.0009158148148148148</v>
      </c>
      <c r="F295" s="10">
        <v>7</v>
      </c>
      <c r="G295" s="5">
        <f t="shared" si="14"/>
        <v>7.38</v>
      </c>
      <c r="H295" s="16">
        <f t="shared" si="16"/>
        <v>16.596799999999995</v>
      </c>
      <c r="I295" s="16">
        <v>90.32</v>
      </c>
      <c r="J295" s="15">
        <v>293</v>
      </c>
      <c r="N295" s="17">
        <v>738</v>
      </c>
    </row>
    <row r="296" spans="2:14" ht="12.75">
      <c r="B296" s="14">
        <f t="shared" si="15"/>
        <v>13.0051</v>
      </c>
      <c r="C296" s="13">
        <v>13.03</v>
      </c>
      <c r="D296" s="12">
        <f>E295+0.000000053</f>
        <v>0.0009158678148148148</v>
      </c>
      <c r="E296" s="11">
        <v>0.0009172592592592593</v>
      </c>
      <c r="F296" s="10">
        <v>6</v>
      </c>
      <c r="G296" s="5">
        <f t="shared" si="14"/>
        <v>7.4</v>
      </c>
      <c r="H296" s="16">
        <f t="shared" si="16"/>
        <v>16.654399999999995</v>
      </c>
      <c r="I296" s="16">
        <v>90.56</v>
      </c>
      <c r="J296" s="15">
        <v>294</v>
      </c>
      <c r="N296" s="17">
        <v>740</v>
      </c>
    </row>
    <row r="297" spans="2:14" ht="12.75">
      <c r="B297" s="14">
        <f t="shared" si="15"/>
        <v>13.0351</v>
      </c>
      <c r="C297" s="13">
        <v>13.06</v>
      </c>
      <c r="D297" s="12">
        <f>E296+0.000000052</f>
        <v>0.0009173112592592592</v>
      </c>
      <c r="E297" s="11">
        <v>0.0009187037037037037</v>
      </c>
      <c r="F297" s="10">
        <v>5</v>
      </c>
      <c r="G297" s="5">
        <f t="shared" si="14"/>
        <v>7.41</v>
      </c>
      <c r="H297" s="16">
        <f t="shared" si="16"/>
        <v>16.711999999999996</v>
      </c>
      <c r="I297" s="16">
        <v>90.8</v>
      </c>
      <c r="J297" s="15">
        <v>295</v>
      </c>
      <c r="N297" s="17">
        <v>741</v>
      </c>
    </row>
    <row r="298" spans="2:14" ht="12.75">
      <c r="B298" s="14">
        <f t="shared" si="15"/>
        <v>13.065100000000001</v>
      </c>
      <c r="C298" s="13">
        <v>13.08</v>
      </c>
      <c r="D298" s="12">
        <f>E297+0.000000062</f>
        <v>0.0009187657037037037</v>
      </c>
      <c r="E298" s="11">
        <v>0.0009201481481481481</v>
      </c>
      <c r="F298" s="10">
        <v>4</v>
      </c>
      <c r="G298" s="5">
        <f t="shared" si="14"/>
        <v>7.43</v>
      </c>
      <c r="H298" s="16">
        <f t="shared" si="16"/>
        <v>16.769599999999997</v>
      </c>
      <c r="I298" s="16">
        <v>91.04</v>
      </c>
      <c r="J298" s="15">
        <v>296</v>
      </c>
      <c r="N298" s="17">
        <v>743</v>
      </c>
    </row>
    <row r="299" spans="2:14" ht="12.75">
      <c r="B299" s="14">
        <f t="shared" si="15"/>
        <v>13.0851</v>
      </c>
      <c r="C299" s="13">
        <v>13.11</v>
      </c>
      <c r="D299" s="12">
        <f>E298+0.000000059</f>
        <v>0.0009202071481481481</v>
      </c>
      <c r="E299" s="11">
        <v>0.0009215925925925926</v>
      </c>
      <c r="F299" s="10">
        <v>3</v>
      </c>
      <c r="G299" s="5">
        <f t="shared" si="14"/>
        <v>7.44</v>
      </c>
      <c r="H299" s="16">
        <f t="shared" si="16"/>
        <v>16.827199999999998</v>
      </c>
      <c r="I299" s="16">
        <v>91.28</v>
      </c>
      <c r="J299" s="15">
        <v>297</v>
      </c>
      <c r="N299" s="17">
        <v>744</v>
      </c>
    </row>
    <row r="300" spans="2:14" ht="12.75">
      <c r="B300" s="14">
        <f t="shared" si="15"/>
        <v>13.1151</v>
      </c>
      <c r="C300" s="13">
        <v>13.14</v>
      </c>
      <c r="D300" s="12">
        <f>E299+0.000000063</f>
        <v>0.0009216555925925926</v>
      </c>
      <c r="E300" s="11">
        <v>0.000923037037037037</v>
      </c>
      <c r="F300" s="10">
        <v>2</v>
      </c>
      <c r="G300" s="5">
        <f t="shared" si="14"/>
        <v>7.46</v>
      </c>
      <c r="H300" s="16">
        <f t="shared" si="16"/>
        <v>16.8848</v>
      </c>
      <c r="I300" s="16">
        <v>91.52</v>
      </c>
      <c r="J300" s="15">
        <v>298</v>
      </c>
      <c r="N300" s="17">
        <v>746</v>
      </c>
    </row>
    <row r="301" spans="2:14" ht="12.75">
      <c r="B301" s="14">
        <f t="shared" si="15"/>
        <v>13.145100000000001</v>
      </c>
      <c r="C301" s="13">
        <v>13.17</v>
      </c>
      <c r="D301" s="12">
        <f>E300+0.000000053</f>
        <v>0.000923090037037037</v>
      </c>
      <c r="E301" s="11">
        <v>0.0009244814814814814</v>
      </c>
      <c r="F301" s="10">
        <v>1</v>
      </c>
      <c r="G301" s="5">
        <f t="shared" si="14"/>
        <v>7.47</v>
      </c>
      <c r="H301" s="16">
        <f t="shared" si="16"/>
        <v>16.9424</v>
      </c>
      <c r="I301" s="16">
        <v>91.76</v>
      </c>
      <c r="J301" s="15">
        <v>299</v>
      </c>
      <c r="N301" s="17">
        <v>747</v>
      </c>
    </row>
    <row r="302" spans="2:14" ht="12.75">
      <c r="B302" s="14">
        <f t="shared" si="15"/>
        <v>13.1751</v>
      </c>
      <c r="C302" s="13">
        <v>13.2</v>
      </c>
      <c r="D302" s="12">
        <f>E301+0.000000063</f>
        <v>0.0009245444814814814</v>
      </c>
      <c r="E302" s="11">
        <v>0.0009259259259259259</v>
      </c>
      <c r="F302" s="10">
        <v>0</v>
      </c>
      <c r="G302" s="5">
        <f t="shared" si="1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244"/>
  <sheetViews>
    <sheetView tabSelected="1" zoomScaleSheetLayoutView="100" zoomScalePageLayoutView="0" workbookViewId="0" topLeftCell="A1">
      <selection activeCell="M22" sqref="M22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0" customWidth="1"/>
    <col min="4" max="4" width="3.57421875" style="0" bestFit="1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11" max="11" width="30.421875" style="0" customWidth="1"/>
  </cols>
  <sheetData>
    <row r="1" spans="1:12" ht="15">
      <c r="A1" s="126" t="s">
        <v>172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5.75" thickBot="1"/>
    <row r="3" spans="1:12" ht="15.75" thickBot="1">
      <c r="A3" s="42" t="s">
        <v>0</v>
      </c>
      <c r="B3" s="43" t="s">
        <v>1</v>
      </c>
      <c r="C3" s="124" t="s">
        <v>2</v>
      </c>
      <c r="D3" s="124"/>
      <c r="E3" s="124" t="s">
        <v>3</v>
      </c>
      <c r="F3" s="124"/>
      <c r="G3" s="124" t="s">
        <v>8</v>
      </c>
      <c r="H3" s="124"/>
      <c r="I3" s="44" t="s">
        <v>6</v>
      </c>
      <c r="J3" s="44" t="s">
        <v>4</v>
      </c>
      <c r="K3" s="124" t="s">
        <v>5</v>
      </c>
      <c r="L3" s="125"/>
    </row>
    <row r="4" spans="1:12" ht="22.5" customHeight="1">
      <c r="A4" s="61" t="s">
        <v>233</v>
      </c>
      <c r="B4" s="64">
        <v>2008</v>
      </c>
      <c r="C4" s="50">
        <v>9</v>
      </c>
      <c r="D4" s="45">
        <f aca="true" t="shared" si="0" ref="D4:D25">IF(C4&lt;6.19,0,VLOOKUP(C4,rfut,5,TRUE))</f>
        <v>161</v>
      </c>
      <c r="E4" s="50">
        <v>4.08</v>
      </c>
      <c r="F4" s="45">
        <f aca="true" t="shared" si="1" ref="F4:F25">IF(E4&lt;1.79,0,VLOOKUP(E4,távol,4,TRUE))</f>
        <v>101</v>
      </c>
      <c r="G4" s="55">
        <v>30.29</v>
      </c>
      <c r="H4" s="45">
        <f aca="true" t="shared" si="2" ref="H4:H25">IF(G4&lt;4,0,VLOOKUP(G4,kisl,2,TRUE))</f>
        <v>74</v>
      </c>
      <c r="I4" s="46">
        <f>SUM(D4,F4,H4)</f>
        <v>336</v>
      </c>
      <c r="J4" s="47">
        <f>RANK(I4,Egyéni!$J$3:$J$156,0)</f>
        <v>3</v>
      </c>
      <c r="K4" s="118" t="s">
        <v>199</v>
      </c>
      <c r="L4" s="119"/>
    </row>
    <row r="5" spans="1:12" ht="22.5" customHeight="1">
      <c r="A5" s="62"/>
      <c r="B5" s="64"/>
      <c r="C5" s="52"/>
      <c r="D5" s="30">
        <f t="shared" si="0"/>
        <v>0</v>
      </c>
      <c r="E5" s="52"/>
      <c r="F5" s="30">
        <f t="shared" si="1"/>
        <v>0</v>
      </c>
      <c r="G5" s="56"/>
      <c r="H5" s="30">
        <f t="shared" si="2"/>
        <v>0</v>
      </c>
      <c r="I5" s="31">
        <f aca="true" t="shared" si="3" ref="I5:I25">SUM(D5,F5,H5)</f>
        <v>0</v>
      </c>
      <c r="J5" s="48">
        <f>RANK(I5,Egyéni!$J$3:$J$156,0)</f>
        <v>49</v>
      </c>
      <c r="K5" s="120"/>
      <c r="L5" s="121"/>
    </row>
    <row r="6" spans="1:12" ht="22.5" customHeight="1">
      <c r="A6" s="62"/>
      <c r="B6" s="64"/>
      <c r="C6" s="52"/>
      <c r="D6" s="30">
        <f t="shared" si="0"/>
        <v>0</v>
      </c>
      <c r="E6" s="52"/>
      <c r="F6" s="30">
        <f t="shared" si="1"/>
        <v>0</v>
      </c>
      <c r="G6" s="97"/>
      <c r="H6" s="30">
        <f t="shared" si="2"/>
        <v>0</v>
      </c>
      <c r="I6" s="31">
        <f t="shared" si="3"/>
        <v>0</v>
      </c>
      <c r="J6" s="48">
        <f>RANK(I6,Egyéni!$J$3:$J$156,0)</f>
        <v>49</v>
      </c>
      <c r="K6" s="120"/>
      <c r="L6" s="121"/>
    </row>
    <row r="7" spans="1:12" ht="22.5" customHeight="1">
      <c r="A7" s="62"/>
      <c r="B7" s="64"/>
      <c r="C7" s="52"/>
      <c r="D7" s="30">
        <f t="shared" si="0"/>
        <v>0</v>
      </c>
      <c r="E7" s="52"/>
      <c r="F7" s="30">
        <f t="shared" si="1"/>
        <v>0</v>
      </c>
      <c r="G7" s="97"/>
      <c r="H7" s="30">
        <f t="shared" si="2"/>
        <v>0</v>
      </c>
      <c r="I7" s="31">
        <f t="shared" si="3"/>
        <v>0</v>
      </c>
      <c r="J7" s="48">
        <f>RANK(I7,Egyéni!$J$3:$J$156,0)</f>
        <v>49</v>
      </c>
      <c r="K7" s="120"/>
      <c r="L7" s="121"/>
    </row>
    <row r="8" spans="1:12" ht="22.5" customHeight="1">
      <c r="A8" s="62"/>
      <c r="B8" s="64"/>
      <c r="C8" s="52"/>
      <c r="D8" s="30">
        <f t="shared" si="0"/>
        <v>0</v>
      </c>
      <c r="E8" s="52"/>
      <c r="F8" s="30">
        <f t="shared" si="1"/>
        <v>0</v>
      </c>
      <c r="G8" s="97"/>
      <c r="H8" s="30">
        <f t="shared" si="2"/>
        <v>0</v>
      </c>
      <c r="I8" s="31">
        <f t="shared" si="3"/>
        <v>0</v>
      </c>
      <c r="J8" s="48">
        <f>RANK(I8,Egyéni!$J$3:$J$156,0)</f>
        <v>49</v>
      </c>
      <c r="K8" s="120"/>
      <c r="L8" s="121"/>
    </row>
    <row r="9" spans="1:12" ht="22.5" customHeight="1">
      <c r="A9" s="62"/>
      <c r="B9" s="64"/>
      <c r="C9" s="52"/>
      <c r="D9" s="30">
        <f t="shared" si="0"/>
        <v>0</v>
      </c>
      <c r="E9" s="52"/>
      <c r="F9" s="30">
        <f t="shared" si="1"/>
        <v>0</v>
      </c>
      <c r="G9" s="97"/>
      <c r="H9" s="30">
        <f t="shared" si="2"/>
        <v>0</v>
      </c>
      <c r="I9" s="31">
        <f t="shared" si="3"/>
        <v>0</v>
      </c>
      <c r="J9" s="48">
        <f>RANK(I9,Egyéni!$J$3:$J$156,0)</f>
        <v>49</v>
      </c>
      <c r="K9" s="120"/>
      <c r="L9" s="121"/>
    </row>
    <row r="10" spans="1:12" ht="22.5" customHeight="1">
      <c r="A10" s="62"/>
      <c r="B10" s="64"/>
      <c r="C10" s="52"/>
      <c r="D10" s="30">
        <f t="shared" si="0"/>
        <v>0</v>
      </c>
      <c r="E10" s="52"/>
      <c r="F10" s="30">
        <f t="shared" si="1"/>
        <v>0</v>
      </c>
      <c r="G10" s="56"/>
      <c r="H10" s="30">
        <f t="shared" si="2"/>
        <v>0</v>
      </c>
      <c r="I10" s="31">
        <f t="shared" si="3"/>
        <v>0</v>
      </c>
      <c r="J10" s="48">
        <f>RANK(I10,Egyéni!$J$3:$J$156,0)</f>
        <v>49</v>
      </c>
      <c r="K10" s="120"/>
      <c r="L10" s="121"/>
    </row>
    <row r="11" spans="1:12" ht="22.5" customHeight="1">
      <c r="A11" s="62"/>
      <c r="B11" s="64"/>
      <c r="C11" s="52"/>
      <c r="D11" s="30">
        <f t="shared" si="0"/>
        <v>0</v>
      </c>
      <c r="E11" s="52"/>
      <c r="F11" s="30">
        <f t="shared" si="1"/>
        <v>0</v>
      </c>
      <c r="G11" s="56"/>
      <c r="H11" s="30">
        <f t="shared" si="2"/>
        <v>0</v>
      </c>
      <c r="I11" s="31">
        <f t="shared" si="3"/>
        <v>0</v>
      </c>
      <c r="J11" s="48">
        <f>RANK(I11,Egyéni!$J$3:$J$156,0)</f>
        <v>49</v>
      </c>
      <c r="K11" s="120"/>
      <c r="L11" s="121"/>
    </row>
    <row r="12" spans="1:12" ht="22.5" customHeight="1">
      <c r="A12" s="62"/>
      <c r="B12" s="64"/>
      <c r="C12" s="52"/>
      <c r="D12" s="30">
        <f t="shared" si="0"/>
        <v>0</v>
      </c>
      <c r="E12" s="52"/>
      <c r="F12" s="30">
        <f t="shared" si="1"/>
        <v>0</v>
      </c>
      <c r="G12" s="97"/>
      <c r="H12" s="30">
        <f t="shared" si="2"/>
        <v>0</v>
      </c>
      <c r="I12" s="31">
        <f t="shared" si="3"/>
        <v>0</v>
      </c>
      <c r="J12" s="48">
        <f>RANK(I12,Egyéni!$J$3:$J$156,0)</f>
        <v>49</v>
      </c>
      <c r="K12" s="120"/>
      <c r="L12" s="121"/>
    </row>
    <row r="13" spans="1:12" ht="22.5" customHeight="1">
      <c r="A13" s="62"/>
      <c r="B13" s="64"/>
      <c r="C13" s="52"/>
      <c r="D13" s="30">
        <f t="shared" si="0"/>
        <v>0</v>
      </c>
      <c r="E13" s="52"/>
      <c r="F13" s="30">
        <f t="shared" si="1"/>
        <v>0</v>
      </c>
      <c r="G13" s="97"/>
      <c r="H13" s="30">
        <f t="shared" si="2"/>
        <v>0</v>
      </c>
      <c r="I13" s="31">
        <f t="shared" si="3"/>
        <v>0</v>
      </c>
      <c r="J13" s="48">
        <f>RANK(I13,Egyéni!$J$3:$J$156,0)</f>
        <v>49</v>
      </c>
      <c r="K13" s="120"/>
      <c r="L13" s="121"/>
    </row>
    <row r="14" spans="1:12" ht="22.5" customHeight="1">
      <c r="A14" s="62"/>
      <c r="B14" s="64"/>
      <c r="C14" s="52"/>
      <c r="D14" s="30">
        <f t="shared" si="0"/>
        <v>0</v>
      </c>
      <c r="E14" s="52"/>
      <c r="F14" s="30">
        <f t="shared" si="1"/>
        <v>0</v>
      </c>
      <c r="G14" s="97"/>
      <c r="H14" s="30">
        <f t="shared" si="2"/>
        <v>0</v>
      </c>
      <c r="I14" s="31">
        <f t="shared" si="3"/>
        <v>0</v>
      </c>
      <c r="J14" s="48">
        <f>RANK(I14,Egyéni!$J$3:$J$156,0)</f>
        <v>49</v>
      </c>
      <c r="K14" s="120"/>
      <c r="L14" s="121"/>
    </row>
    <row r="15" spans="1:12" ht="22.5" customHeight="1">
      <c r="A15" s="62"/>
      <c r="B15" s="64"/>
      <c r="C15" s="52"/>
      <c r="D15" s="30">
        <f t="shared" si="0"/>
        <v>0</v>
      </c>
      <c r="E15" s="52"/>
      <c r="F15" s="30">
        <f t="shared" si="1"/>
        <v>0</v>
      </c>
      <c r="G15" s="97"/>
      <c r="H15" s="30">
        <f t="shared" si="2"/>
        <v>0</v>
      </c>
      <c r="I15" s="31">
        <f t="shared" si="3"/>
        <v>0</v>
      </c>
      <c r="J15" s="48">
        <f>RANK(I15,Egyéni!$J$3:$J$156,0)</f>
        <v>49</v>
      </c>
      <c r="K15" s="120"/>
      <c r="L15" s="121"/>
    </row>
    <row r="16" spans="1:12" ht="22.5" customHeight="1">
      <c r="A16" s="62"/>
      <c r="B16" s="64"/>
      <c r="C16" s="52"/>
      <c r="D16" s="30">
        <f t="shared" si="0"/>
        <v>0</v>
      </c>
      <c r="E16" s="52"/>
      <c r="F16" s="30">
        <f t="shared" si="1"/>
        <v>0</v>
      </c>
      <c r="G16" s="56"/>
      <c r="H16" s="30">
        <f t="shared" si="2"/>
        <v>0</v>
      </c>
      <c r="I16" s="31">
        <f t="shared" si="3"/>
        <v>0</v>
      </c>
      <c r="J16" s="48">
        <f>RANK(I16,Egyéni!$J$3:$J$156,0)</f>
        <v>49</v>
      </c>
      <c r="K16" s="120"/>
      <c r="L16" s="121"/>
    </row>
    <row r="17" spans="1:12" ht="22.5" customHeight="1">
      <c r="A17" s="62"/>
      <c r="B17" s="64"/>
      <c r="C17" s="52"/>
      <c r="D17" s="30">
        <f t="shared" si="0"/>
        <v>0</v>
      </c>
      <c r="E17" s="52"/>
      <c r="F17" s="30">
        <f t="shared" si="1"/>
        <v>0</v>
      </c>
      <c r="G17" s="56"/>
      <c r="H17" s="30">
        <f t="shared" si="2"/>
        <v>0</v>
      </c>
      <c r="I17" s="31">
        <f t="shared" si="3"/>
        <v>0</v>
      </c>
      <c r="J17" s="48">
        <f>RANK(I17,Egyéni!$J$3:$J$156,0)</f>
        <v>49</v>
      </c>
      <c r="K17" s="120"/>
      <c r="L17" s="121"/>
    </row>
    <row r="18" spans="1:12" ht="22.5" customHeight="1">
      <c r="A18" s="62"/>
      <c r="B18" s="64"/>
      <c r="C18" s="52"/>
      <c r="D18" s="30">
        <f t="shared" si="0"/>
        <v>0</v>
      </c>
      <c r="E18" s="52"/>
      <c r="F18" s="30">
        <f t="shared" si="1"/>
        <v>0</v>
      </c>
      <c r="G18" s="97"/>
      <c r="H18" s="30">
        <f t="shared" si="2"/>
        <v>0</v>
      </c>
      <c r="I18" s="31">
        <f t="shared" si="3"/>
        <v>0</v>
      </c>
      <c r="J18" s="48">
        <f>RANK(I18,Egyéni!$J$3:$J$156,0)</f>
        <v>49</v>
      </c>
      <c r="K18" s="120"/>
      <c r="L18" s="121"/>
    </row>
    <row r="19" spans="1:12" ht="22.5" customHeight="1">
      <c r="A19" s="62"/>
      <c r="B19" s="64"/>
      <c r="C19" s="52"/>
      <c r="D19" s="30">
        <f t="shared" si="0"/>
        <v>0</v>
      </c>
      <c r="E19" s="52"/>
      <c r="F19" s="30">
        <f t="shared" si="1"/>
        <v>0</v>
      </c>
      <c r="G19" s="97"/>
      <c r="H19" s="30">
        <f t="shared" si="2"/>
        <v>0</v>
      </c>
      <c r="I19" s="31">
        <f t="shared" si="3"/>
        <v>0</v>
      </c>
      <c r="J19" s="48">
        <f>RANK(I19,Egyéni!$J$3:$J$156,0)</f>
        <v>49</v>
      </c>
      <c r="K19" s="120"/>
      <c r="L19" s="121"/>
    </row>
    <row r="20" spans="1:12" ht="22.5" customHeight="1">
      <c r="A20" s="62"/>
      <c r="B20" s="64"/>
      <c r="C20" s="52"/>
      <c r="D20" s="30">
        <f t="shared" si="0"/>
        <v>0</v>
      </c>
      <c r="E20" s="52"/>
      <c r="F20" s="30">
        <f t="shared" si="1"/>
        <v>0</v>
      </c>
      <c r="G20" s="97"/>
      <c r="H20" s="30">
        <f t="shared" si="2"/>
        <v>0</v>
      </c>
      <c r="I20" s="31">
        <f t="shared" si="3"/>
        <v>0</v>
      </c>
      <c r="J20" s="48">
        <f>RANK(I20,Egyéni!$J$3:$J$156,0)</f>
        <v>49</v>
      </c>
      <c r="K20" s="120"/>
      <c r="L20" s="121"/>
    </row>
    <row r="21" spans="1:12" ht="22.5" customHeight="1">
      <c r="A21" s="62"/>
      <c r="B21" s="64"/>
      <c r="C21" s="52"/>
      <c r="D21" s="30">
        <f t="shared" si="0"/>
        <v>0</v>
      </c>
      <c r="E21" s="52"/>
      <c r="F21" s="30">
        <f t="shared" si="1"/>
        <v>0</v>
      </c>
      <c r="G21" s="97"/>
      <c r="H21" s="30">
        <f t="shared" si="2"/>
        <v>0</v>
      </c>
      <c r="I21" s="31">
        <f t="shared" si="3"/>
        <v>0</v>
      </c>
      <c r="J21" s="48">
        <f>RANK(I21,Egyéni!$J$3:$J$156,0)</f>
        <v>49</v>
      </c>
      <c r="K21" s="120"/>
      <c r="L21" s="121"/>
    </row>
    <row r="22" spans="1:12" ht="22.5" customHeight="1">
      <c r="A22" s="62"/>
      <c r="B22" s="64"/>
      <c r="C22" s="52"/>
      <c r="D22" s="30">
        <f t="shared" si="0"/>
        <v>0</v>
      </c>
      <c r="E22" s="52"/>
      <c r="F22" s="30">
        <f t="shared" si="1"/>
        <v>0</v>
      </c>
      <c r="G22" s="56"/>
      <c r="H22" s="30">
        <f t="shared" si="2"/>
        <v>0</v>
      </c>
      <c r="I22" s="31">
        <f t="shared" si="3"/>
        <v>0</v>
      </c>
      <c r="J22" s="48">
        <f>RANK(I22,Egyéni!$J$3:$J$156,0)</f>
        <v>49</v>
      </c>
      <c r="K22" s="120"/>
      <c r="L22" s="121"/>
    </row>
    <row r="23" spans="1:12" ht="22.5" customHeight="1">
      <c r="A23" s="62"/>
      <c r="B23" s="64"/>
      <c r="C23" s="52"/>
      <c r="D23" s="30">
        <f t="shared" si="0"/>
        <v>0</v>
      </c>
      <c r="E23" s="52"/>
      <c r="F23" s="30">
        <f t="shared" si="1"/>
        <v>0</v>
      </c>
      <c r="G23" s="56"/>
      <c r="H23" s="30">
        <f t="shared" si="2"/>
        <v>0</v>
      </c>
      <c r="I23" s="31">
        <f t="shared" si="3"/>
        <v>0</v>
      </c>
      <c r="J23" s="48">
        <f>RANK(I23,Egyéni!$J$3:$J$156,0)</f>
        <v>49</v>
      </c>
      <c r="K23" s="120"/>
      <c r="L23" s="121"/>
    </row>
    <row r="24" spans="1:12" ht="22.5" customHeight="1">
      <c r="A24" s="62"/>
      <c r="B24" s="64"/>
      <c r="C24" s="52"/>
      <c r="D24" s="30">
        <f t="shared" si="0"/>
        <v>0</v>
      </c>
      <c r="E24" s="52"/>
      <c r="F24" s="30">
        <f t="shared" si="1"/>
        <v>0</v>
      </c>
      <c r="G24" s="97"/>
      <c r="H24" s="30">
        <f t="shared" si="2"/>
        <v>0</v>
      </c>
      <c r="I24" s="31">
        <f t="shared" si="3"/>
        <v>0</v>
      </c>
      <c r="J24" s="48">
        <f>RANK(I24,Egyéni!$J$3:$J$156,0)</f>
        <v>49</v>
      </c>
      <c r="K24" s="120"/>
      <c r="L24" s="121"/>
    </row>
    <row r="25" spans="1:12" ht="22.5" customHeight="1" thickBot="1">
      <c r="A25" s="63"/>
      <c r="B25" s="65"/>
      <c r="C25" s="54"/>
      <c r="D25" s="32">
        <f t="shared" si="0"/>
        <v>0</v>
      </c>
      <c r="E25" s="54"/>
      <c r="F25" s="32">
        <f t="shared" si="1"/>
        <v>0</v>
      </c>
      <c r="G25" s="98"/>
      <c r="H25" s="32">
        <f t="shared" si="2"/>
        <v>0</v>
      </c>
      <c r="I25" s="33">
        <f t="shared" si="3"/>
        <v>0</v>
      </c>
      <c r="J25" s="99">
        <f>RANK(I25,Egyéni!$J$3:$J$156,0)</f>
        <v>49</v>
      </c>
      <c r="K25" s="122"/>
      <c r="L25" s="123"/>
    </row>
    <row r="26" spans="3:8" ht="16.5" thickBot="1">
      <c r="C26" s="1"/>
      <c r="D26" s="2"/>
      <c r="E26" s="1"/>
      <c r="F26" s="2"/>
      <c r="G26" s="1"/>
      <c r="H26" s="2"/>
    </row>
    <row r="27" spans="1:12" ht="15.75" thickBot="1">
      <c r="A27" s="103" t="s">
        <v>181</v>
      </c>
      <c r="B27" s="104"/>
      <c r="C27" s="104"/>
      <c r="D27" s="104"/>
      <c r="E27" s="104"/>
      <c r="F27" s="104"/>
      <c r="G27" s="104"/>
      <c r="H27" s="104"/>
      <c r="I27" s="104"/>
      <c r="J27" s="105"/>
      <c r="K27" s="106">
        <f>RANK(K29,Csapat!$C$3:P30,0)</f>
        <v>2</v>
      </c>
      <c r="L27" s="107"/>
    </row>
    <row r="28" spans="1:12" ht="15.75" thickBot="1">
      <c r="A28" s="36" t="s">
        <v>0</v>
      </c>
      <c r="B28" s="37" t="s">
        <v>1</v>
      </c>
      <c r="C28" s="102" t="s">
        <v>2</v>
      </c>
      <c r="D28" s="102"/>
      <c r="E28" s="102" t="s">
        <v>3</v>
      </c>
      <c r="F28" s="102"/>
      <c r="G28" s="102" t="s">
        <v>8</v>
      </c>
      <c r="H28" s="102"/>
      <c r="I28" s="37" t="s">
        <v>6</v>
      </c>
      <c r="J28" s="38" t="s">
        <v>7</v>
      </c>
      <c r="K28" s="108"/>
      <c r="L28" s="109"/>
    </row>
    <row r="29" spans="1:12" ht="19.5" customHeight="1">
      <c r="A29" s="57" t="s">
        <v>182</v>
      </c>
      <c r="B29" s="64">
        <v>2009</v>
      </c>
      <c r="C29" s="55">
        <v>9.01</v>
      </c>
      <c r="D29" s="34">
        <f aca="true" t="shared" si="4" ref="D29:D34">IF(C29&lt;6.19,0,VLOOKUP(C29,rfut,5,TRUE))</f>
        <v>160</v>
      </c>
      <c r="E29" s="55">
        <v>4.04</v>
      </c>
      <c r="F29" s="34">
        <f aca="true" t="shared" si="5" ref="F29:F34">IF(E29&lt;1.79,0,VLOOKUP(E29,távol,4,TRUE))</f>
        <v>99</v>
      </c>
      <c r="G29" s="55">
        <v>30.1</v>
      </c>
      <c r="H29" s="34">
        <f aca="true" t="shared" si="6" ref="H29:H34">IF(G29&lt;4,0,VLOOKUP(G29,kisl,2,TRUE))</f>
        <v>73</v>
      </c>
      <c r="I29" s="35">
        <f aca="true" t="shared" si="7" ref="I29:I34">SUM(D29,F29,H29)</f>
        <v>332</v>
      </c>
      <c r="J29" s="47">
        <f>RANK(I29,Egyéni!$J$3:$J$156,0)</f>
        <v>6</v>
      </c>
      <c r="K29" s="112">
        <f>SUM(I29:I34)-MIN(I29:I34)+K34</f>
        <v>1727</v>
      </c>
      <c r="L29" s="113"/>
    </row>
    <row r="30" spans="1:12" ht="19.5" customHeight="1">
      <c r="A30" s="51" t="s">
        <v>183</v>
      </c>
      <c r="B30" s="64">
        <v>2009</v>
      </c>
      <c r="C30" s="56">
        <v>10.1</v>
      </c>
      <c r="D30" s="30">
        <f t="shared" si="4"/>
        <v>114</v>
      </c>
      <c r="E30" s="56">
        <v>3.7</v>
      </c>
      <c r="F30" s="34">
        <f t="shared" si="5"/>
        <v>84</v>
      </c>
      <c r="G30" s="56">
        <v>24.82</v>
      </c>
      <c r="H30" s="30">
        <f t="shared" si="6"/>
        <v>57</v>
      </c>
      <c r="I30" s="31">
        <f t="shared" si="7"/>
        <v>255</v>
      </c>
      <c r="J30" s="48">
        <f>RANK(I30,Egyéni!$J$3:$J$156,0)</f>
        <v>26</v>
      </c>
      <c r="K30" s="114"/>
      <c r="L30" s="115"/>
    </row>
    <row r="31" spans="1:12" ht="19.5" customHeight="1">
      <c r="A31" s="51" t="s">
        <v>184</v>
      </c>
      <c r="B31" s="64">
        <v>2008</v>
      </c>
      <c r="C31" s="97">
        <v>10.2</v>
      </c>
      <c r="D31" s="30">
        <f t="shared" si="4"/>
        <v>110</v>
      </c>
      <c r="E31" s="97">
        <v>3.62</v>
      </c>
      <c r="F31" s="34">
        <f t="shared" si="5"/>
        <v>80</v>
      </c>
      <c r="G31" s="97">
        <v>28.04</v>
      </c>
      <c r="H31" s="30">
        <f t="shared" si="6"/>
        <v>67</v>
      </c>
      <c r="I31" s="31">
        <f t="shared" si="7"/>
        <v>257</v>
      </c>
      <c r="J31" s="48">
        <f>RANK(I31,Egyéni!$J$3:$J$156,0)</f>
        <v>24</v>
      </c>
      <c r="K31" s="114"/>
      <c r="L31" s="115"/>
    </row>
    <row r="32" spans="1:12" ht="19.5" customHeight="1" thickBot="1">
      <c r="A32" s="51" t="s">
        <v>185</v>
      </c>
      <c r="B32" s="64">
        <v>2008</v>
      </c>
      <c r="C32" s="97">
        <v>9.5</v>
      </c>
      <c r="D32" s="30">
        <f t="shared" si="4"/>
        <v>139</v>
      </c>
      <c r="E32" s="97">
        <v>3.89</v>
      </c>
      <c r="F32" s="34">
        <f t="shared" si="5"/>
        <v>92</v>
      </c>
      <c r="G32" s="97">
        <v>25.09</v>
      </c>
      <c r="H32" s="30">
        <f t="shared" si="6"/>
        <v>58</v>
      </c>
      <c r="I32" s="31">
        <f t="shared" si="7"/>
        <v>289</v>
      </c>
      <c r="J32" s="48">
        <f>RANK(I32,Egyéni!$J$3:$J$156,0)</f>
        <v>17</v>
      </c>
      <c r="K32" s="116"/>
      <c r="L32" s="117"/>
    </row>
    <row r="33" spans="1:12" ht="19.5" customHeight="1">
      <c r="A33" s="51" t="s">
        <v>186</v>
      </c>
      <c r="B33" s="64">
        <v>2008</v>
      </c>
      <c r="C33" s="97">
        <v>9.2</v>
      </c>
      <c r="D33" s="30">
        <f t="shared" si="4"/>
        <v>152</v>
      </c>
      <c r="E33" s="97">
        <v>4.15</v>
      </c>
      <c r="F33" s="34">
        <f t="shared" si="5"/>
        <v>105</v>
      </c>
      <c r="G33" s="97">
        <v>31.44</v>
      </c>
      <c r="H33" s="30">
        <f t="shared" si="6"/>
        <v>77</v>
      </c>
      <c r="I33" s="31">
        <f t="shared" si="7"/>
        <v>334</v>
      </c>
      <c r="J33" s="48">
        <f>RANK(I33,Egyéni!$J$3:$J$156,0)</f>
        <v>4</v>
      </c>
      <c r="K33" s="39" t="s">
        <v>17</v>
      </c>
      <c r="L33" s="60">
        <v>0.0007025462962962963</v>
      </c>
    </row>
    <row r="34" spans="1:12" ht="19.5" customHeight="1" thickBot="1">
      <c r="A34" s="53" t="s">
        <v>187</v>
      </c>
      <c r="B34" s="64">
        <v>2008</v>
      </c>
      <c r="C34" s="98">
        <v>9.2</v>
      </c>
      <c r="D34" s="32">
        <f t="shared" si="4"/>
        <v>152</v>
      </c>
      <c r="E34" s="98">
        <v>4.04</v>
      </c>
      <c r="F34" s="32">
        <f t="shared" si="5"/>
        <v>99</v>
      </c>
      <c r="G34" s="98">
        <v>36.37</v>
      </c>
      <c r="H34" s="32">
        <f t="shared" si="6"/>
        <v>92</v>
      </c>
      <c r="I34" s="33">
        <f t="shared" si="7"/>
        <v>343</v>
      </c>
      <c r="J34" s="49">
        <f>RANK(I34,Egyéni!$J$3:$J$156,0)</f>
        <v>2</v>
      </c>
      <c r="K34" s="110">
        <f>IF(L33&lt;fiú!$D$2,0,VLOOKUP(L33,hfut,3,TRUE))</f>
        <v>172</v>
      </c>
      <c r="L34" s="111"/>
    </row>
    <row r="36" ht="15.75" thickBot="1"/>
    <row r="37" spans="1:12" ht="15.75" thickBot="1">
      <c r="A37" s="103" t="s">
        <v>188</v>
      </c>
      <c r="B37" s="104"/>
      <c r="C37" s="104"/>
      <c r="D37" s="104"/>
      <c r="E37" s="104"/>
      <c r="F37" s="104"/>
      <c r="G37" s="104"/>
      <c r="H37" s="104"/>
      <c r="I37" s="104"/>
      <c r="J37" s="105"/>
      <c r="K37" s="106">
        <f>RANK(K39,Csapat!$C$3:P40,0)</f>
        <v>4</v>
      </c>
      <c r="L37" s="107"/>
    </row>
    <row r="38" spans="1:12" ht="19.5" customHeight="1" thickBot="1">
      <c r="A38" s="36" t="s">
        <v>0</v>
      </c>
      <c r="B38" s="37" t="s">
        <v>1</v>
      </c>
      <c r="C38" s="102" t="s">
        <v>2</v>
      </c>
      <c r="D38" s="102"/>
      <c r="E38" s="102" t="s">
        <v>3</v>
      </c>
      <c r="F38" s="102"/>
      <c r="G38" s="102" t="s">
        <v>8</v>
      </c>
      <c r="H38" s="102"/>
      <c r="I38" s="37" t="s">
        <v>6</v>
      </c>
      <c r="J38" s="38" t="s">
        <v>7</v>
      </c>
      <c r="K38" s="108"/>
      <c r="L38" s="109"/>
    </row>
    <row r="39" spans="1:12" ht="19.5" customHeight="1">
      <c r="A39" s="57" t="s">
        <v>243</v>
      </c>
      <c r="B39" s="64">
        <v>2009</v>
      </c>
      <c r="C39" s="55">
        <v>10.6</v>
      </c>
      <c r="D39" s="34">
        <f aca="true" t="shared" si="8" ref="D39:D44">IF(C39&lt;6.19,0,VLOOKUP(C39,rfut,5,TRUE))</f>
        <v>94</v>
      </c>
      <c r="E39" s="55">
        <v>3.34</v>
      </c>
      <c r="F39" s="34">
        <f aca="true" t="shared" si="9" ref="F39:F44">IF(E39&lt;1.79,0,VLOOKUP(E39,távol,4,TRUE))</f>
        <v>67</v>
      </c>
      <c r="G39" s="55">
        <v>25.18</v>
      </c>
      <c r="H39" s="34">
        <f aca="true" t="shared" si="10" ref="H39:H44">IF(G39&lt;4,0,VLOOKUP(G39,kisl,2,TRUE))</f>
        <v>58</v>
      </c>
      <c r="I39" s="35">
        <f aca="true" t="shared" si="11" ref="I39:I44">SUM(D39,F39,H39)</f>
        <v>219</v>
      </c>
      <c r="J39" s="47">
        <f>RANK(I39,Egyéni!$J$3:$J$156,0)</f>
        <v>42</v>
      </c>
      <c r="K39" s="112">
        <f>SUM(I39:I44)-MIN(I39:I44)+K44</f>
        <v>1549</v>
      </c>
      <c r="L39" s="113"/>
    </row>
    <row r="40" spans="1:12" ht="19.5" customHeight="1">
      <c r="A40" s="51" t="s">
        <v>241</v>
      </c>
      <c r="B40" s="64">
        <v>2008</v>
      </c>
      <c r="C40" s="56">
        <v>10.2</v>
      </c>
      <c r="D40" s="30">
        <f t="shared" si="8"/>
        <v>110</v>
      </c>
      <c r="E40" s="56">
        <v>3.65</v>
      </c>
      <c r="F40" s="34">
        <f t="shared" si="9"/>
        <v>81</v>
      </c>
      <c r="G40" s="56">
        <v>25.96</v>
      </c>
      <c r="H40" s="30">
        <f t="shared" si="10"/>
        <v>61</v>
      </c>
      <c r="I40" s="31">
        <f t="shared" si="11"/>
        <v>252</v>
      </c>
      <c r="J40" s="48">
        <f>RANK(I40,Egyéni!$J$3:$J$156,0)</f>
        <v>28</v>
      </c>
      <c r="K40" s="114"/>
      <c r="L40" s="115"/>
    </row>
    <row r="41" spans="1:12" ht="19.5" customHeight="1">
      <c r="A41" s="51" t="s">
        <v>242</v>
      </c>
      <c r="B41" s="64">
        <v>2008</v>
      </c>
      <c r="C41" s="97">
        <v>10.2</v>
      </c>
      <c r="D41" s="30">
        <f t="shared" si="8"/>
        <v>110</v>
      </c>
      <c r="E41" s="97">
        <v>3.76</v>
      </c>
      <c r="F41" s="34">
        <f t="shared" si="9"/>
        <v>86</v>
      </c>
      <c r="G41" s="97">
        <v>36.05</v>
      </c>
      <c r="H41" s="30">
        <f t="shared" si="10"/>
        <v>91</v>
      </c>
      <c r="I41" s="31">
        <f t="shared" si="11"/>
        <v>287</v>
      </c>
      <c r="J41" s="48">
        <f>RANK(I41,Egyéni!$J$3:$J$156,0)</f>
        <v>18</v>
      </c>
      <c r="K41" s="114"/>
      <c r="L41" s="115"/>
    </row>
    <row r="42" spans="1:12" ht="19.5" customHeight="1" thickBot="1">
      <c r="A42" s="51" t="s">
        <v>191</v>
      </c>
      <c r="B42" s="64">
        <v>2008</v>
      </c>
      <c r="C42" s="97">
        <v>10</v>
      </c>
      <c r="D42" s="30">
        <f t="shared" si="8"/>
        <v>118</v>
      </c>
      <c r="E42" s="97">
        <v>3.89</v>
      </c>
      <c r="F42" s="34">
        <f t="shared" si="9"/>
        <v>92</v>
      </c>
      <c r="G42" s="97">
        <v>33.04</v>
      </c>
      <c r="H42" s="30">
        <f t="shared" si="10"/>
        <v>82</v>
      </c>
      <c r="I42" s="31">
        <f t="shared" si="11"/>
        <v>292</v>
      </c>
      <c r="J42" s="48">
        <f>RANK(I42,Egyéni!$J$3:$J$156,0)</f>
        <v>16</v>
      </c>
      <c r="K42" s="116"/>
      <c r="L42" s="117"/>
    </row>
    <row r="43" spans="1:12" ht="19.5" customHeight="1">
      <c r="A43" s="51" t="s">
        <v>190</v>
      </c>
      <c r="B43" s="64">
        <v>2008</v>
      </c>
      <c r="C43" s="97">
        <v>9.8</v>
      </c>
      <c r="D43" s="30">
        <f t="shared" si="8"/>
        <v>126</v>
      </c>
      <c r="E43" s="97">
        <v>3.97</v>
      </c>
      <c r="F43" s="34">
        <f t="shared" si="9"/>
        <v>96</v>
      </c>
      <c r="G43" s="97">
        <v>32.82</v>
      </c>
      <c r="H43" s="30">
        <f t="shared" si="10"/>
        <v>81</v>
      </c>
      <c r="I43" s="31">
        <f t="shared" si="11"/>
        <v>303</v>
      </c>
      <c r="J43" s="48">
        <f>RANK(I43,Egyéni!$J$3:$J$156,0)</f>
        <v>11</v>
      </c>
      <c r="K43" s="39" t="s">
        <v>17</v>
      </c>
      <c r="L43" s="60">
        <v>0.0007175925925925927</v>
      </c>
    </row>
    <row r="44" spans="1:12" ht="16.5" thickBot="1">
      <c r="A44" s="53" t="s">
        <v>189</v>
      </c>
      <c r="B44" s="65">
        <v>2009</v>
      </c>
      <c r="C44" s="98">
        <v>10.7</v>
      </c>
      <c r="D44" s="32">
        <f t="shared" si="8"/>
        <v>90</v>
      </c>
      <c r="E44" s="98">
        <v>3.79</v>
      </c>
      <c r="F44" s="32">
        <f t="shared" si="9"/>
        <v>88</v>
      </c>
      <c r="G44" s="98">
        <v>31.84</v>
      </c>
      <c r="H44" s="32">
        <f t="shared" si="10"/>
        <v>78</v>
      </c>
      <c r="I44" s="33">
        <f t="shared" si="11"/>
        <v>256</v>
      </c>
      <c r="J44" s="49">
        <f>RANK(I44,Egyéni!$J$3:$J$156,0)</f>
        <v>25</v>
      </c>
      <c r="K44" s="110">
        <f>IF(L43&lt;fiú!$D$2,0,VLOOKUP(L43,hfut,3,TRUE))</f>
        <v>159</v>
      </c>
      <c r="L44" s="111"/>
    </row>
    <row r="46" ht="15.75" thickBot="1"/>
    <row r="47" spans="1:12" ht="15.75" customHeight="1" thickBot="1">
      <c r="A47" s="103" t="s">
        <v>192</v>
      </c>
      <c r="B47" s="104"/>
      <c r="C47" s="104"/>
      <c r="D47" s="104"/>
      <c r="E47" s="104"/>
      <c r="F47" s="104"/>
      <c r="G47" s="104"/>
      <c r="H47" s="104"/>
      <c r="I47" s="104"/>
      <c r="J47" s="105"/>
      <c r="K47" s="106">
        <f>RANK(K49,Csapat!$C$3:P50,0)</f>
        <v>3</v>
      </c>
      <c r="L47" s="107"/>
    </row>
    <row r="48" spans="1:12" ht="15.75" customHeight="1" thickBot="1">
      <c r="A48" s="36" t="s">
        <v>0</v>
      </c>
      <c r="B48" s="37" t="s">
        <v>1</v>
      </c>
      <c r="C48" s="102" t="s">
        <v>2</v>
      </c>
      <c r="D48" s="102"/>
      <c r="E48" s="102" t="s">
        <v>3</v>
      </c>
      <c r="F48" s="102"/>
      <c r="G48" s="102" t="s">
        <v>8</v>
      </c>
      <c r="H48" s="102"/>
      <c r="I48" s="37" t="s">
        <v>6</v>
      </c>
      <c r="J48" s="38" t="s">
        <v>7</v>
      </c>
      <c r="K48" s="108"/>
      <c r="L48" s="109"/>
    </row>
    <row r="49" spans="1:12" ht="19.5" customHeight="1">
      <c r="A49" s="57" t="s">
        <v>193</v>
      </c>
      <c r="B49" s="64">
        <v>2009</v>
      </c>
      <c r="C49" s="55">
        <v>9.1</v>
      </c>
      <c r="D49" s="34">
        <f aca="true" t="shared" si="12" ref="D49:D54">IF(C49&lt;6.19,0,VLOOKUP(C49,rfut,5,TRUE))</f>
        <v>156</v>
      </c>
      <c r="E49" s="55">
        <v>4.08</v>
      </c>
      <c r="F49" s="34">
        <f aca="true" t="shared" si="13" ref="F49:F54">IF(E49&lt;1.79,0,VLOOKUP(E49,távol,4,TRUE))</f>
        <v>101</v>
      </c>
      <c r="G49" s="55">
        <v>31.42</v>
      </c>
      <c r="H49" s="34">
        <f aca="true" t="shared" si="14" ref="H49:H54">IF(G49&lt;4,0,VLOOKUP(G49,kisl,2,TRUE))</f>
        <v>77</v>
      </c>
      <c r="I49" s="35">
        <f aca="true" t="shared" si="15" ref="I49:I54">SUM(D49,F49,H49)</f>
        <v>334</v>
      </c>
      <c r="J49" s="47">
        <f>RANK(I49,Egyéni!$J$3:$J$156,0)</f>
        <v>4</v>
      </c>
      <c r="K49" s="112">
        <f>SUM(I49:I54)-MIN(I49:I54)+K54</f>
        <v>1584</v>
      </c>
      <c r="L49" s="113"/>
    </row>
    <row r="50" spans="1:12" ht="19.5" customHeight="1">
      <c r="A50" s="51" t="s">
        <v>194</v>
      </c>
      <c r="B50" s="64">
        <v>2008</v>
      </c>
      <c r="C50" s="56">
        <v>10.7</v>
      </c>
      <c r="D50" s="30">
        <f t="shared" si="12"/>
        <v>90</v>
      </c>
      <c r="E50" s="56">
        <v>3.47</v>
      </c>
      <c r="F50" s="34">
        <f t="shared" si="13"/>
        <v>73</v>
      </c>
      <c r="G50" s="56">
        <v>32.63</v>
      </c>
      <c r="H50" s="30">
        <f t="shared" si="14"/>
        <v>81</v>
      </c>
      <c r="I50" s="31">
        <f t="shared" si="15"/>
        <v>244</v>
      </c>
      <c r="J50" s="48">
        <f>RANK(I50,Egyéni!$J$3:$J$156,0)</f>
        <v>35</v>
      </c>
      <c r="K50" s="114"/>
      <c r="L50" s="115"/>
    </row>
    <row r="51" spans="1:12" ht="19.5" customHeight="1">
      <c r="A51" s="51" t="s">
        <v>195</v>
      </c>
      <c r="B51" s="64">
        <v>2008</v>
      </c>
      <c r="C51" s="97">
        <v>10</v>
      </c>
      <c r="D51" s="30">
        <f t="shared" si="12"/>
        <v>118</v>
      </c>
      <c r="E51" s="97">
        <v>3.56</v>
      </c>
      <c r="F51" s="34">
        <f t="shared" si="13"/>
        <v>77</v>
      </c>
      <c r="G51" s="97">
        <v>28.16</v>
      </c>
      <c r="H51" s="30">
        <f t="shared" si="14"/>
        <v>67</v>
      </c>
      <c r="I51" s="31">
        <f t="shared" si="15"/>
        <v>262</v>
      </c>
      <c r="J51" s="48">
        <f>RANK(I51,Egyéni!$J$3:$J$156,0)</f>
        <v>23</v>
      </c>
      <c r="K51" s="114"/>
      <c r="L51" s="115"/>
    </row>
    <row r="52" spans="1:12" ht="19.5" customHeight="1" thickBot="1">
      <c r="A52" s="51" t="s">
        <v>196</v>
      </c>
      <c r="B52" s="64">
        <v>2009</v>
      </c>
      <c r="C52" s="97">
        <v>9.8</v>
      </c>
      <c r="D52" s="30">
        <f t="shared" si="12"/>
        <v>126</v>
      </c>
      <c r="E52" s="97">
        <v>3.79</v>
      </c>
      <c r="F52" s="34">
        <f t="shared" si="13"/>
        <v>88</v>
      </c>
      <c r="G52" s="97">
        <v>33.49</v>
      </c>
      <c r="H52" s="30">
        <f t="shared" si="14"/>
        <v>83</v>
      </c>
      <c r="I52" s="31">
        <f t="shared" si="15"/>
        <v>297</v>
      </c>
      <c r="J52" s="48">
        <f>RANK(I52,Egyéni!$J$3:$J$156,0)</f>
        <v>13</v>
      </c>
      <c r="K52" s="116"/>
      <c r="L52" s="117"/>
    </row>
    <row r="53" spans="1:12" ht="19.5" customHeight="1">
      <c r="A53" s="51" t="s">
        <v>197</v>
      </c>
      <c r="B53" s="64">
        <v>2008</v>
      </c>
      <c r="C53" s="97">
        <v>10.8</v>
      </c>
      <c r="D53" s="30">
        <f t="shared" si="12"/>
        <v>86</v>
      </c>
      <c r="E53" s="97">
        <v>3.48</v>
      </c>
      <c r="F53" s="34">
        <f t="shared" si="13"/>
        <v>73</v>
      </c>
      <c r="G53" s="97">
        <v>30.51</v>
      </c>
      <c r="H53" s="30">
        <f t="shared" si="14"/>
        <v>74</v>
      </c>
      <c r="I53" s="31">
        <f t="shared" si="15"/>
        <v>233</v>
      </c>
      <c r="J53" s="48">
        <f>RANK(I53,Egyéni!$J$3:$J$156,0)</f>
        <v>38</v>
      </c>
      <c r="K53" s="39" t="s">
        <v>17</v>
      </c>
      <c r="L53" s="60">
        <v>0.0007256944444444445</v>
      </c>
    </row>
    <row r="54" spans="1:12" ht="19.5" customHeight="1" thickBot="1">
      <c r="A54" s="53" t="s">
        <v>198</v>
      </c>
      <c r="B54" s="65">
        <v>2009</v>
      </c>
      <c r="C54" s="98">
        <v>9.7</v>
      </c>
      <c r="D54" s="32">
        <f t="shared" si="12"/>
        <v>131</v>
      </c>
      <c r="E54" s="98">
        <v>4.11</v>
      </c>
      <c r="F54" s="32">
        <f t="shared" si="13"/>
        <v>103</v>
      </c>
      <c r="G54" s="98">
        <v>26.4</v>
      </c>
      <c r="H54" s="32">
        <f t="shared" si="14"/>
        <v>62</v>
      </c>
      <c r="I54" s="33">
        <f t="shared" si="15"/>
        <v>296</v>
      </c>
      <c r="J54" s="49">
        <f>RANK(I54,Egyéni!$J$3:$J$156,0)</f>
        <v>15</v>
      </c>
      <c r="K54" s="110">
        <f>IF(L53&lt;fiú!$D$2,0,VLOOKUP(L53,hfut,3,TRUE))</f>
        <v>151</v>
      </c>
      <c r="L54" s="111"/>
    </row>
    <row r="56" ht="15.75" thickBot="1"/>
    <row r="57" spans="1:12" ht="20.25" customHeight="1" thickBot="1">
      <c r="A57" s="103" t="s">
        <v>199</v>
      </c>
      <c r="B57" s="104"/>
      <c r="C57" s="104"/>
      <c r="D57" s="104"/>
      <c r="E57" s="104"/>
      <c r="F57" s="104"/>
      <c r="G57" s="104"/>
      <c r="H57" s="104"/>
      <c r="I57" s="104"/>
      <c r="J57" s="105"/>
      <c r="K57" s="106">
        <f>RANK(K59,Csapat!$C$3:P60,0)</f>
        <v>9</v>
      </c>
      <c r="L57" s="107"/>
    </row>
    <row r="58" spans="1:12" ht="20.25" customHeight="1" thickBot="1">
      <c r="A58" s="36" t="s">
        <v>0</v>
      </c>
      <c r="B58" s="37" t="s">
        <v>1</v>
      </c>
      <c r="C58" s="102" t="s">
        <v>2</v>
      </c>
      <c r="D58" s="102"/>
      <c r="E58" s="102" t="s">
        <v>3</v>
      </c>
      <c r="F58" s="102"/>
      <c r="G58" s="102" t="s">
        <v>8</v>
      </c>
      <c r="H58" s="102"/>
      <c r="I58" s="37" t="s">
        <v>6</v>
      </c>
      <c r="J58" s="38" t="s">
        <v>7</v>
      </c>
      <c r="K58" s="108"/>
      <c r="L58" s="109"/>
    </row>
    <row r="59" spans="1:12" ht="20.25" customHeight="1">
      <c r="A59" s="57" t="s">
        <v>200</v>
      </c>
      <c r="B59" s="64"/>
      <c r="C59" s="58"/>
      <c r="D59" s="34">
        <f aca="true" t="shared" si="16" ref="D59:D64">IF(C59&lt;6.19,0,VLOOKUP(C59,rfut,5,TRUE))</f>
        <v>0</v>
      </c>
      <c r="E59" s="55"/>
      <c r="F59" s="34">
        <f aca="true" t="shared" si="17" ref="F59:F64">IF(E59&lt;1.79,0,VLOOKUP(E59,távol,4,TRUE))</f>
        <v>0</v>
      </c>
      <c r="G59" s="55"/>
      <c r="H59" s="34">
        <f aca="true" t="shared" si="18" ref="H59:H64">IF(G59&lt;4,0,VLOOKUP(G59,kisl,2,TRUE))</f>
        <v>0</v>
      </c>
      <c r="I59" s="35">
        <f aca="true" t="shared" si="19" ref="I59:I64">SUM(D59,F59,H59)</f>
        <v>0</v>
      </c>
      <c r="J59" s="47">
        <f>RANK(I59,Egyéni!$J$3:$J$156,0)</f>
        <v>49</v>
      </c>
      <c r="K59" s="112">
        <f>SUM(I59:I64)-MIN(I59:I64)+K64</f>
        <v>0</v>
      </c>
      <c r="L59" s="113"/>
    </row>
    <row r="60" spans="1:12" ht="20.25" customHeight="1">
      <c r="A60" s="51" t="s">
        <v>201</v>
      </c>
      <c r="B60" s="64"/>
      <c r="C60" s="59"/>
      <c r="D60" s="30">
        <f t="shared" si="16"/>
        <v>0</v>
      </c>
      <c r="E60" s="56"/>
      <c r="F60" s="34">
        <f t="shared" si="17"/>
        <v>0</v>
      </c>
      <c r="G60" s="56"/>
      <c r="H60" s="30">
        <f t="shared" si="18"/>
        <v>0</v>
      </c>
      <c r="I60" s="31">
        <f t="shared" si="19"/>
        <v>0</v>
      </c>
      <c r="J60" s="48">
        <f>RANK(I60,Egyéni!$J$3:$J$156,0)</f>
        <v>49</v>
      </c>
      <c r="K60" s="114"/>
      <c r="L60" s="115"/>
    </row>
    <row r="61" spans="1:12" ht="20.25" customHeight="1">
      <c r="A61" s="51" t="s">
        <v>202</v>
      </c>
      <c r="B61" s="64"/>
      <c r="C61" s="64"/>
      <c r="D61" s="30">
        <f t="shared" si="16"/>
        <v>0</v>
      </c>
      <c r="E61" s="97"/>
      <c r="F61" s="34">
        <f t="shared" si="17"/>
        <v>0</v>
      </c>
      <c r="G61" s="97"/>
      <c r="H61" s="30">
        <f t="shared" si="18"/>
        <v>0</v>
      </c>
      <c r="I61" s="31">
        <f t="shared" si="19"/>
        <v>0</v>
      </c>
      <c r="J61" s="48">
        <f>RANK(I61,Egyéni!$J$3:$J$156,0)</f>
        <v>49</v>
      </c>
      <c r="K61" s="114"/>
      <c r="L61" s="115"/>
    </row>
    <row r="62" spans="1:12" ht="20.25" customHeight="1" thickBot="1">
      <c r="A62" s="51" t="s">
        <v>203</v>
      </c>
      <c r="B62" s="64"/>
      <c r="C62" s="64"/>
      <c r="D62" s="30">
        <f t="shared" si="16"/>
        <v>0</v>
      </c>
      <c r="E62" s="97"/>
      <c r="F62" s="34">
        <f t="shared" si="17"/>
        <v>0</v>
      </c>
      <c r="G62" s="97"/>
      <c r="H62" s="30">
        <f t="shared" si="18"/>
        <v>0</v>
      </c>
      <c r="I62" s="31">
        <f t="shared" si="19"/>
        <v>0</v>
      </c>
      <c r="J62" s="48">
        <f>RANK(I62,Egyéni!$J$3:$J$156,0)</f>
        <v>49</v>
      </c>
      <c r="K62" s="116"/>
      <c r="L62" s="117"/>
    </row>
    <row r="63" spans="1:12" ht="20.25" customHeight="1">
      <c r="A63" s="51" t="s">
        <v>204</v>
      </c>
      <c r="B63" s="64"/>
      <c r="C63" s="64"/>
      <c r="D63" s="30">
        <f t="shared" si="16"/>
        <v>0</v>
      </c>
      <c r="E63" s="97"/>
      <c r="F63" s="34">
        <f t="shared" si="17"/>
        <v>0</v>
      </c>
      <c r="G63" s="97"/>
      <c r="H63" s="30">
        <f t="shared" si="18"/>
        <v>0</v>
      </c>
      <c r="I63" s="31">
        <f t="shared" si="19"/>
        <v>0</v>
      </c>
      <c r="J63" s="48">
        <f>RANK(I63,Egyéni!$J$3:$J$156,0)</f>
        <v>49</v>
      </c>
      <c r="K63" s="39" t="s">
        <v>17</v>
      </c>
      <c r="L63" s="60"/>
    </row>
    <row r="64" spans="1:12" ht="20.25" customHeight="1" thickBot="1">
      <c r="A64" s="53" t="s">
        <v>205</v>
      </c>
      <c r="B64" s="65"/>
      <c r="C64" s="65"/>
      <c r="D64" s="32">
        <f t="shared" si="16"/>
        <v>0</v>
      </c>
      <c r="E64" s="98"/>
      <c r="F64" s="32">
        <f t="shared" si="17"/>
        <v>0</v>
      </c>
      <c r="G64" s="98"/>
      <c r="H64" s="32">
        <f t="shared" si="18"/>
        <v>0</v>
      </c>
      <c r="I64" s="33">
        <f t="shared" si="19"/>
        <v>0</v>
      </c>
      <c r="J64" s="49">
        <f>RANK(I64,Egyéni!$J$3:$J$156,0)</f>
        <v>49</v>
      </c>
      <c r="K64" s="110">
        <f>IF(L63&lt;fiú!$D$2,0,VLOOKUP(L63,hfut,3,TRUE))</f>
        <v>0</v>
      </c>
      <c r="L64" s="111"/>
    </row>
    <row r="65" ht="20.25" customHeight="1"/>
    <row r="66" ht="20.25" customHeight="1" thickBot="1"/>
    <row r="67" spans="1:12" ht="20.25" customHeight="1" thickBot="1">
      <c r="A67" s="103" t="s">
        <v>206</v>
      </c>
      <c r="B67" s="104"/>
      <c r="C67" s="104"/>
      <c r="D67" s="104"/>
      <c r="E67" s="104"/>
      <c r="F67" s="104"/>
      <c r="G67" s="104"/>
      <c r="H67" s="104"/>
      <c r="I67" s="104"/>
      <c r="J67" s="105"/>
      <c r="K67" s="106">
        <f>RANK(K69,Csapat!$C$3:P70,0)</f>
        <v>1</v>
      </c>
      <c r="L67" s="107"/>
    </row>
    <row r="68" spans="1:12" ht="20.25" customHeight="1" thickBot="1">
      <c r="A68" s="36" t="s">
        <v>0</v>
      </c>
      <c r="B68" s="37" t="s">
        <v>1</v>
      </c>
      <c r="C68" s="102" t="s">
        <v>2</v>
      </c>
      <c r="D68" s="102"/>
      <c r="E68" s="102" t="s">
        <v>3</v>
      </c>
      <c r="F68" s="102"/>
      <c r="G68" s="102" t="s">
        <v>8</v>
      </c>
      <c r="H68" s="102"/>
      <c r="I68" s="37" t="s">
        <v>6</v>
      </c>
      <c r="J68" s="38" t="s">
        <v>7</v>
      </c>
      <c r="K68" s="108"/>
      <c r="L68" s="109"/>
    </row>
    <row r="69" spans="1:12" ht="20.25" customHeight="1">
      <c r="A69" s="57" t="s">
        <v>220</v>
      </c>
      <c r="B69" s="64">
        <v>2008</v>
      </c>
      <c r="C69" s="55">
        <v>10.5</v>
      </c>
      <c r="D69" s="34">
        <f aca="true" t="shared" si="20" ref="D69:D74">IF(C69&lt;6.19,0,VLOOKUP(C69,rfut,5,TRUE))</f>
        <v>97</v>
      </c>
      <c r="E69" s="55">
        <v>3.96</v>
      </c>
      <c r="F69" s="34">
        <f aca="true" t="shared" si="21" ref="F69:F74">IF(E69&lt;1.79,0,VLOOKUP(E69,távol,4,TRUE))</f>
        <v>96</v>
      </c>
      <c r="G69" s="55">
        <v>30.97</v>
      </c>
      <c r="H69" s="34">
        <f aca="true" t="shared" si="22" ref="H69:H74">IF(G69&lt;4,0,VLOOKUP(G69,kisl,2,TRUE))</f>
        <v>76</v>
      </c>
      <c r="I69" s="35">
        <f aca="true" t="shared" si="23" ref="I69:I74">SUM(D69,F69,H69)</f>
        <v>269</v>
      </c>
      <c r="J69" s="47">
        <f>RANK(I69,Egyéni!$J$3:$J$156,0)</f>
        <v>21</v>
      </c>
      <c r="K69" s="112">
        <f>SUM(I69:I74)-MIN(I69:I74)+K74</f>
        <v>1731</v>
      </c>
      <c r="L69" s="113"/>
    </row>
    <row r="70" spans="1:12" ht="20.25" customHeight="1">
      <c r="A70" s="51" t="s">
        <v>221</v>
      </c>
      <c r="B70" s="64">
        <v>2008</v>
      </c>
      <c r="C70" s="56">
        <v>10.6</v>
      </c>
      <c r="D70" s="30">
        <f t="shared" si="20"/>
        <v>94</v>
      </c>
      <c r="E70" s="56">
        <v>3.55</v>
      </c>
      <c r="F70" s="34">
        <f t="shared" si="21"/>
        <v>77</v>
      </c>
      <c r="G70" s="56">
        <v>31.23</v>
      </c>
      <c r="H70" s="30">
        <f t="shared" si="22"/>
        <v>76</v>
      </c>
      <c r="I70" s="31">
        <f t="shared" si="23"/>
        <v>247</v>
      </c>
      <c r="J70" s="48">
        <f>RANK(I70,Egyéni!$J$3:$J$156,0)</f>
        <v>33</v>
      </c>
      <c r="K70" s="114"/>
      <c r="L70" s="115"/>
    </row>
    <row r="71" spans="1:12" ht="20.25" customHeight="1">
      <c r="A71" s="51" t="s">
        <v>222</v>
      </c>
      <c r="B71" s="64">
        <v>2008</v>
      </c>
      <c r="C71" s="97">
        <v>9.9</v>
      </c>
      <c r="D71" s="30">
        <f t="shared" si="20"/>
        <v>122</v>
      </c>
      <c r="E71" s="97">
        <v>3.6</v>
      </c>
      <c r="F71" s="34">
        <f t="shared" si="21"/>
        <v>79</v>
      </c>
      <c r="G71" s="97">
        <v>37.93</v>
      </c>
      <c r="H71" s="30">
        <f t="shared" si="22"/>
        <v>96</v>
      </c>
      <c r="I71" s="31">
        <f t="shared" si="23"/>
        <v>297</v>
      </c>
      <c r="J71" s="48">
        <f>RANK(I71,Egyéni!$J$3:$J$156,0)</f>
        <v>13</v>
      </c>
      <c r="K71" s="114"/>
      <c r="L71" s="115"/>
    </row>
    <row r="72" spans="1:12" ht="20.25" customHeight="1" thickBot="1">
      <c r="A72" s="51" t="s">
        <v>223</v>
      </c>
      <c r="B72" s="64">
        <v>2009</v>
      </c>
      <c r="C72" s="97">
        <v>9.7</v>
      </c>
      <c r="D72" s="30">
        <f t="shared" si="20"/>
        <v>131</v>
      </c>
      <c r="E72" s="97">
        <v>3.83</v>
      </c>
      <c r="F72" s="34">
        <f t="shared" si="21"/>
        <v>90</v>
      </c>
      <c r="G72" s="97">
        <v>35.89</v>
      </c>
      <c r="H72" s="30">
        <f t="shared" si="22"/>
        <v>90</v>
      </c>
      <c r="I72" s="31">
        <f t="shared" si="23"/>
        <v>311</v>
      </c>
      <c r="J72" s="48">
        <f>RANK(I72,Egyéni!$J$3:$J$156,0)</f>
        <v>10</v>
      </c>
      <c r="K72" s="116"/>
      <c r="L72" s="117"/>
    </row>
    <row r="73" spans="1:12" ht="20.25" customHeight="1">
      <c r="A73" s="51" t="s">
        <v>224</v>
      </c>
      <c r="B73" s="64">
        <v>2008</v>
      </c>
      <c r="C73" s="97">
        <v>9.1</v>
      </c>
      <c r="D73" s="30">
        <f t="shared" si="20"/>
        <v>156</v>
      </c>
      <c r="E73" s="97">
        <v>4.4</v>
      </c>
      <c r="F73" s="34">
        <f t="shared" si="21"/>
        <v>118</v>
      </c>
      <c r="G73" s="97">
        <v>38.32</v>
      </c>
      <c r="H73" s="30">
        <f t="shared" si="22"/>
        <v>98</v>
      </c>
      <c r="I73" s="31">
        <f t="shared" si="23"/>
        <v>372</v>
      </c>
      <c r="J73" s="48">
        <f>RANK(I73,Egyéni!$J$3:$J$156,0)</f>
        <v>1</v>
      </c>
      <c r="K73" s="39" t="s">
        <v>17</v>
      </c>
      <c r="L73" s="60">
        <v>0.0006944444444444445</v>
      </c>
    </row>
    <row r="74" spans="1:12" ht="20.25" customHeight="1" thickBot="1">
      <c r="A74" s="53" t="s">
        <v>225</v>
      </c>
      <c r="B74" s="65">
        <v>2008</v>
      </c>
      <c r="C74" s="98">
        <v>9.9</v>
      </c>
      <c r="D74" s="32">
        <f t="shared" si="20"/>
        <v>122</v>
      </c>
      <c r="E74" s="98">
        <v>3.93</v>
      </c>
      <c r="F74" s="32">
        <f t="shared" si="21"/>
        <v>94</v>
      </c>
      <c r="G74" s="98">
        <v>33.98</v>
      </c>
      <c r="H74" s="32">
        <f t="shared" si="22"/>
        <v>85</v>
      </c>
      <c r="I74" s="33">
        <f t="shared" si="23"/>
        <v>301</v>
      </c>
      <c r="J74" s="49">
        <f>RANK(I74,Egyéni!$J$3:$J$156,0)</f>
        <v>12</v>
      </c>
      <c r="K74" s="110">
        <f>IF(L73&lt;fiú!$D$2,0,VLOOKUP(L73,hfut,3,TRUE))</f>
        <v>181</v>
      </c>
      <c r="L74" s="111"/>
    </row>
    <row r="75" ht="20.25" customHeight="1"/>
    <row r="76" ht="20.25" customHeight="1" thickBot="1"/>
    <row r="77" spans="1:12" ht="20.25" customHeight="1" thickBot="1">
      <c r="A77" s="103" t="s">
        <v>207</v>
      </c>
      <c r="B77" s="104"/>
      <c r="C77" s="104"/>
      <c r="D77" s="104"/>
      <c r="E77" s="104"/>
      <c r="F77" s="104"/>
      <c r="G77" s="104"/>
      <c r="H77" s="104"/>
      <c r="I77" s="104"/>
      <c r="J77" s="105"/>
      <c r="K77" s="106">
        <f>RANK(K79,Csapat!$C$3:P80,0)</f>
        <v>7</v>
      </c>
      <c r="L77" s="107"/>
    </row>
    <row r="78" spans="1:12" ht="20.25" customHeight="1" thickBot="1">
      <c r="A78" s="36" t="s">
        <v>0</v>
      </c>
      <c r="B78" s="37" t="s">
        <v>1</v>
      </c>
      <c r="C78" s="102" t="s">
        <v>2</v>
      </c>
      <c r="D78" s="102"/>
      <c r="E78" s="102" t="s">
        <v>3</v>
      </c>
      <c r="F78" s="102"/>
      <c r="G78" s="102" t="s">
        <v>8</v>
      </c>
      <c r="H78" s="102"/>
      <c r="I78" s="37" t="s">
        <v>6</v>
      </c>
      <c r="J78" s="38" t="s">
        <v>7</v>
      </c>
      <c r="K78" s="108"/>
      <c r="L78" s="109"/>
    </row>
    <row r="79" spans="1:12" ht="20.25" customHeight="1">
      <c r="A79" s="51" t="s">
        <v>210</v>
      </c>
      <c r="B79" s="64">
        <v>2008</v>
      </c>
      <c r="C79" s="55">
        <v>9.9</v>
      </c>
      <c r="D79" s="34">
        <f aca="true" t="shared" si="24" ref="D79:D84">IF(C79&lt;6.19,0,VLOOKUP(C79,rfut,5,TRUE))</f>
        <v>122</v>
      </c>
      <c r="E79" s="55">
        <v>3.61</v>
      </c>
      <c r="F79" s="34">
        <f aca="true" t="shared" si="25" ref="F79:F84">IF(E79&lt;1.79,0,VLOOKUP(E79,távol,4,TRUE))</f>
        <v>79</v>
      </c>
      <c r="G79" s="55">
        <v>22.65</v>
      </c>
      <c r="H79" s="34">
        <f aca="true" t="shared" si="26" ref="H79:H84">IF(G79&lt;4,0,VLOOKUP(G79,kisl,2,TRUE))</f>
        <v>51</v>
      </c>
      <c r="I79" s="35">
        <f aca="true" t="shared" si="27" ref="I79:I84">SUM(D79,F79,H79)</f>
        <v>252</v>
      </c>
      <c r="J79" s="47">
        <f>RANK(I79,Egyéni!$J$3:$J$156,0)</f>
        <v>28</v>
      </c>
      <c r="K79" s="112">
        <f>SUM(I79:I84)-MIN(I79:I84)+K84</f>
        <v>1253</v>
      </c>
      <c r="L79" s="113"/>
    </row>
    <row r="80" spans="1:12" ht="20.25" customHeight="1">
      <c r="A80" s="51" t="s">
        <v>211</v>
      </c>
      <c r="B80" s="64">
        <v>2009</v>
      </c>
      <c r="C80" s="56">
        <v>10.7</v>
      </c>
      <c r="D80" s="30">
        <f t="shared" si="24"/>
        <v>90</v>
      </c>
      <c r="E80" s="56">
        <v>3.3</v>
      </c>
      <c r="F80" s="34">
        <f t="shared" si="25"/>
        <v>65</v>
      </c>
      <c r="G80" s="56">
        <v>28.3</v>
      </c>
      <c r="H80" s="30">
        <f t="shared" si="26"/>
        <v>68</v>
      </c>
      <c r="I80" s="31">
        <f t="shared" si="27"/>
        <v>223</v>
      </c>
      <c r="J80" s="48">
        <f>RANK(I80,Egyéni!$J$3:$J$156,0)</f>
        <v>41</v>
      </c>
      <c r="K80" s="114"/>
      <c r="L80" s="115"/>
    </row>
    <row r="81" spans="1:12" ht="20.25" customHeight="1">
      <c r="A81" s="51" t="s">
        <v>208</v>
      </c>
      <c r="B81" s="64">
        <v>2009</v>
      </c>
      <c r="C81" s="97">
        <v>10.4</v>
      </c>
      <c r="D81" s="30">
        <f t="shared" si="24"/>
        <v>101</v>
      </c>
      <c r="E81" s="97">
        <v>3.2</v>
      </c>
      <c r="F81" s="34">
        <f t="shared" si="25"/>
        <v>60</v>
      </c>
      <c r="G81" s="97">
        <v>36.24</v>
      </c>
      <c r="H81" s="30">
        <f t="shared" si="26"/>
        <v>91</v>
      </c>
      <c r="I81" s="31">
        <f t="shared" si="27"/>
        <v>252</v>
      </c>
      <c r="J81" s="48">
        <f>RANK(I81,Egyéni!$J$3:$J$156,0)</f>
        <v>28</v>
      </c>
      <c r="K81" s="114"/>
      <c r="L81" s="115"/>
    </row>
    <row r="82" spans="1:12" ht="20.25" customHeight="1" thickBot="1">
      <c r="A82" s="51" t="s">
        <v>209</v>
      </c>
      <c r="B82" s="64">
        <v>2009</v>
      </c>
      <c r="C82" s="97">
        <v>10.6</v>
      </c>
      <c r="D82" s="30">
        <f t="shared" si="24"/>
        <v>94</v>
      </c>
      <c r="E82" s="97">
        <v>3.28</v>
      </c>
      <c r="F82" s="34">
        <f t="shared" si="25"/>
        <v>64</v>
      </c>
      <c r="G82" s="97">
        <v>32.77</v>
      </c>
      <c r="H82" s="30">
        <f t="shared" si="26"/>
        <v>81</v>
      </c>
      <c r="I82" s="31">
        <f t="shared" si="27"/>
        <v>239</v>
      </c>
      <c r="J82" s="48">
        <f>RANK(I82,Egyéni!$J$3:$J$156,0)</f>
        <v>36</v>
      </c>
      <c r="K82" s="116"/>
      <c r="L82" s="117"/>
    </row>
    <row r="83" spans="1:12" ht="20.25" customHeight="1">
      <c r="A83" s="51" t="s">
        <v>212</v>
      </c>
      <c r="B83" s="64">
        <v>2008</v>
      </c>
      <c r="C83" s="97">
        <v>11.3</v>
      </c>
      <c r="D83" s="30">
        <f t="shared" si="24"/>
        <v>67</v>
      </c>
      <c r="E83" s="97">
        <v>3.14</v>
      </c>
      <c r="F83" s="34">
        <f t="shared" si="25"/>
        <v>58</v>
      </c>
      <c r="G83" s="97">
        <v>26.83</v>
      </c>
      <c r="H83" s="30">
        <f t="shared" si="26"/>
        <v>63</v>
      </c>
      <c r="I83" s="31">
        <f t="shared" si="27"/>
        <v>188</v>
      </c>
      <c r="J83" s="48">
        <f>RANK(I83,Egyéni!$J$3:$J$156,0)</f>
        <v>46</v>
      </c>
      <c r="K83" s="39" t="s">
        <v>17</v>
      </c>
      <c r="L83" s="60">
        <v>0.0007939814814814814</v>
      </c>
    </row>
    <row r="84" spans="1:12" ht="20.25" customHeight="1" thickBot="1">
      <c r="A84" s="53" t="s">
        <v>213</v>
      </c>
      <c r="B84" s="65">
        <v>2008</v>
      </c>
      <c r="C84" s="98">
        <v>11.2</v>
      </c>
      <c r="D84" s="32">
        <f t="shared" si="24"/>
        <v>71</v>
      </c>
      <c r="E84" s="98">
        <v>3.24</v>
      </c>
      <c r="F84" s="32">
        <f t="shared" si="25"/>
        <v>62</v>
      </c>
      <c r="G84" s="98">
        <v>25.52</v>
      </c>
      <c r="H84" s="32">
        <f t="shared" si="26"/>
        <v>59</v>
      </c>
      <c r="I84" s="33">
        <f t="shared" si="27"/>
        <v>192</v>
      </c>
      <c r="J84" s="49">
        <f>RANK(I84,Egyéni!$J$3:$J$156,0)</f>
        <v>45</v>
      </c>
      <c r="K84" s="110">
        <f>IF(L83&lt;fiú!$D$2,0,VLOOKUP(L83,hfut,3,TRUE))</f>
        <v>95</v>
      </c>
      <c r="L84" s="111"/>
    </row>
    <row r="85" ht="20.25" customHeight="1"/>
    <row r="86" ht="20.25" customHeight="1" thickBot="1"/>
    <row r="87" spans="1:12" ht="20.25" customHeight="1" thickBot="1">
      <c r="A87" s="103" t="s">
        <v>214</v>
      </c>
      <c r="B87" s="104"/>
      <c r="C87" s="104"/>
      <c r="D87" s="104"/>
      <c r="E87" s="104"/>
      <c r="F87" s="104"/>
      <c r="G87" s="104"/>
      <c r="H87" s="104"/>
      <c r="I87" s="104"/>
      <c r="J87" s="105"/>
      <c r="K87" s="106">
        <f>RANK(K89,Csapat!$C$3:P90,0)</f>
        <v>8</v>
      </c>
      <c r="L87" s="107"/>
    </row>
    <row r="88" spans="1:12" ht="20.25" customHeight="1" thickBot="1">
      <c r="A88" s="36" t="s">
        <v>0</v>
      </c>
      <c r="B88" s="37" t="s">
        <v>1</v>
      </c>
      <c r="C88" s="102" t="s">
        <v>2</v>
      </c>
      <c r="D88" s="102"/>
      <c r="E88" s="102" t="s">
        <v>3</v>
      </c>
      <c r="F88" s="102"/>
      <c r="G88" s="102" t="s">
        <v>8</v>
      </c>
      <c r="H88" s="102"/>
      <c r="I88" s="37" t="s">
        <v>6</v>
      </c>
      <c r="J88" s="38" t="s">
        <v>7</v>
      </c>
      <c r="K88" s="108"/>
      <c r="L88" s="109"/>
    </row>
    <row r="89" spans="1:12" ht="20.25" customHeight="1">
      <c r="A89" s="57" t="s">
        <v>219</v>
      </c>
      <c r="B89" s="64">
        <v>2009</v>
      </c>
      <c r="C89" s="55">
        <v>11</v>
      </c>
      <c r="D89" s="34">
        <f aca="true" t="shared" si="28" ref="D89:D94">IF(C89&lt;6.19,0,VLOOKUP(C89,rfut,5,TRUE))</f>
        <v>78</v>
      </c>
      <c r="E89" s="55">
        <v>3.38</v>
      </c>
      <c r="F89" s="34">
        <f aca="true" t="shared" si="29" ref="F89:F94">IF(E89&lt;1.79,0,VLOOKUP(E89,távol,4,TRUE))</f>
        <v>69</v>
      </c>
      <c r="G89" s="55">
        <v>28.32</v>
      </c>
      <c r="H89" s="34">
        <f aca="true" t="shared" si="30" ref="H89:H94">IF(G89&lt;4,0,VLOOKUP(G89,kisl,2,TRUE))</f>
        <v>68</v>
      </c>
      <c r="I89" s="35">
        <f aca="true" t="shared" si="31" ref="I89:I94">SUM(D89,F89,H89)</f>
        <v>215</v>
      </c>
      <c r="J89" s="47">
        <f>RANK(I89,Egyéni!$J$3:$J$156,0)</f>
        <v>44</v>
      </c>
      <c r="K89" s="112">
        <f>SUM(I89:I94)-MIN(I89:I94)+K94</f>
        <v>1039</v>
      </c>
      <c r="L89" s="113"/>
    </row>
    <row r="90" spans="1:12" ht="20.25" customHeight="1">
      <c r="A90" s="51" t="s">
        <v>216</v>
      </c>
      <c r="B90" s="64">
        <v>2008</v>
      </c>
      <c r="C90" s="56">
        <v>10.8</v>
      </c>
      <c r="D90" s="30">
        <f t="shared" si="28"/>
        <v>86</v>
      </c>
      <c r="E90" s="56">
        <v>3.37</v>
      </c>
      <c r="F90" s="34">
        <f t="shared" si="29"/>
        <v>68</v>
      </c>
      <c r="G90" s="56">
        <v>32.55</v>
      </c>
      <c r="H90" s="30">
        <f t="shared" si="30"/>
        <v>80</v>
      </c>
      <c r="I90" s="31">
        <f t="shared" si="31"/>
        <v>234</v>
      </c>
      <c r="J90" s="48">
        <f>RANK(I90,Egyéni!$J$3:$J$156,0)</f>
        <v>37</v>
      </c>
      <c r="K90" s="114"/>
      <c r="L90" s="115"/>
    </row>
    <row r="91" spans="1:12" ht="20.25" customHeight="1">
      <c r="A91" s="51" t="s">
        <v>217</v>
      </c>
      <c r="B91" s="64">
        <v>2008</v>
      </c>
      <c r="C91" s="97">
        <v>11.3</v>
      </c>
      <c r="D91" s="30">
        <f t="shared" si="28"/>
        <v>67</v>
      </c>
      <c r="E91" s="97">
        <v>2.68</v>
      </c>
      <c r="F91" s="34">
        <f t="shared" si="29"/>
        <v>37</v>
      </c>
      <c r="G91" s="97">
        <v>24.56</v>
      </c>
      <c r="H91" s="30">
        <f t="shared" si="30"/>
        <v>56</v>
      </c>
      <c r="I91" s="31">
        <f t="shared" si="31"/>
        <v>160</v>
      </c>
      <c r="J91" s="48">
        <f>RANK(I91,Egyéni!$J$3:$J$156,0)</f>
        <v>47</v>
      </c>
      <c r="K91" s="114"/>
      <c r="L91" s="115"/>
    </row>
    <row r="92" spans="1:12" ht="20.25" customHeight="1" thickBot="1">
      <c r="A92" s="51" t="s">
        <v>218</v>
      </c>
      <c r="B92" s="64">
        <v>2008</v>
      </c>
      <c r="C92" s="97">
        <v>11.6</v>
      </c>
      <c r="D92" s="30">
        <f t="shared" si="28"/>
        <v>56</v>
      </c>
      <c r="E92" s="97">
        <v>3.08</v>
      </c>
      <c r="F92" s="34">
        <f t="shared" si="29"/>
        <v>55</v>
      </c>
      <c r="G92" s="97">
        <v>19.98</v>
      </c>
      <c r="H92" s="30">
        <f t="shared" si="30"/>
        <v>43</v>
      </c>
      <c r="I92" s="31">
        <f t="shared" si="31"/>
        <v>154</v>
      </c>
      <c r="J92" s="48">
        <f>RANK(I92,Egyéni!$J$3:$J$156,0)</f>
        <v>48</v>
      </c>
      <c r="K92" s="116"/>
      <c r="L92" s="117"/>
    </row>
    <row r="93" spans="1:12" ht="20.25" customHeight="1">
      <c r="A93" s="51" t="s">
        <v>215</v>
      </c>
      <c r="B93" s="64">
        <v>2008</v>
      </c>
      <c r="C93" s="97">
        <v>10.7</v>
      </c>
      <c r="D93" s="30">
        <f t="shared" si="28"/>
        <v>90</v>
      </c>
      <c r="E93" s="97">
        <v>3.78</v>
      </c>
      <c r="F93" s="34">
        <f t="shared" si="29"/>
        <v>87</v>
      </c>
      <c r="G93" s="97">
        <v>22.71</v>
      </c>
      <c r="H93" s="30">
        <f t="shared" si="30"/>
        <v>51</v>
      </c>
      <c r="I93" s="31">
        <f t="shared" si="31"/>
        <v>228</v>
      </c>
      <c r="J93" s="48">
        <f>RANK(I93,Egyéni!$J$3:$J$156,0)</f>
        <v>39</v>
      </c>
      <c r="K93" s="39" t="s">
        <v>17</v>
      </c>
      <c r="L93" s="60">
        <v>0.000855324074074074</v>
      </c>
    </row>
    <row r="94" spans="1:12" ht="20.25" customHeight="1" thickBot="1">
      <c r="A94" s="53"/>
      <c r="B94" s="65"/>
      <c r="C94" s="98"/>
      <c r="D94" s="32">
        <f t="shared" si="28"/>
        <v>0</v>
      </c>
      <c r="E94" s="98"/>
      <c r="F94" s="32">
        <f t="shared" si="29"/>
        <v>0</v>
      </c>
      <c r="G94" s="98"/>
      <c r="H94" s="32">
        <f t="shared" si="30"/>
        <v>0</v>
      </c>
      <c r="I94" s="33">
        <f t="shared" si="31"/>
        <v>0</v>
      </c>
      <c r="J94" s="49">
        <f>RANK(I94,Egyéni!$J$3:$J$156,0)</f>
        <v>49</v>
      </c>
      <c r="K94" s="110">
        <f>IF(L93&lt;fiú!$D$2,0,VLOOKUP(L93,hfut,3,TRUE))</f>
        <v>48</v>
      </c>
      <c r="L94" s="111"/>
    </row>
    <row r="95" ht="20.25" customHeight="1"/>
    <row r="96" ht="20.25" customHeight="1" thickBot="1"/>
    <row r="97" spans="1:12" ht="20.25" customHeight="1" thickBot="1">
      <c r="A97" s="103" t="s">
        <v>226</v>
      </c>
      <c r="B97" s="104"/>
      <c r="C97" s="104"/>
      <c r="D97" s="104"/>
      <c r="E97" s="104"/>
      <c r="F97" s="104"/>
      <c r="G97" s="104"/>
      <c r="H97" s="104"/>
      <c r="I97" s="104"/>
      <c r="J97" s="105"/>
      <c r="K97" s="106">
        <f>RANK(K99,Csapat!$C$3:P100,0)</f>
        <v>5</v>
      </c>
      <c r="L97" s="107"/>
    </row>
    <row r="98" spans="1:12" ht="20.25" customHeight="1" thickBot="1">
      <c r="A98" s="36" t="s">
        <v>0</v>
      </c>
      <c r="B98" s="37" t="s">
        <v>1</v>
      </c>
      <c r="C98" s="102" t="s">
        <v>2</v>
      </c>
      <c r="D98" s="102"/>
      <c r="E98" s="102" t="s">
        <v>3</v>
      </c>
      <c r="F98" s="102"/>
      <c r="G98" s="102" t="s">
        <v>8</v>
      </c>
      <c r="H98" s="102"/>
      <c r="I98" s="37" t="s">
        <v>6</v>
      </c>
      <c r="J98" s="38" t="s">
        <v>7</v>
      </c>
      <c r="K98" s="108"/>
      <c r="L98" s="109"/>
    </row>
    <row r="99" spans="1:12" ht="20.25" customHeight="1">
      <c r="A99" s="57" t="s">
        <v>227</v>
      </c>
      <c r="B99" s="64">
        <v>2008</v>
      </c>
      <c r="C99" s="55">
        <v>9.5</v>
      </c>
      <c r="D99" s="34">
        <f aca="true" t="shared" si="32" ref="D99:D104">IF(C99&lt;6.19,0,VLOOKUP(C99,rfut,5,TRUE))</f>
        <v>139</v>
      </c>
      <c r="E99" s="55">
        <v>3.87</v>
      </c>
      <c r="F99" s="34">
        <f aca="true" t="shared" si="33" ref="F99:F104">IF(E99&lt;1.79,0,VLOOKUP(E99,távol,4,TRUE))</f>
        <v>91</v>
      </c>
      <c r="G99" s="55">
        <v>33.66</v>
      </c>
      <c r="H99" s="34">
        <f aca="true" t="shared" si="34" ref="H99:H104">IF(G99&lt;4,0,VLOOKUP(G99,kisl,2,TRUE))</f>
        <v>84</v>
      </c>
      <c r="I99" s="35">
        <f aca="true" t="shared" si="35" ref="I99:I104">SUM(D99,F99,H99)</f>
        <v>314</v>
      </c>
      <c r="J99" s="47">
        <f>RANK(I99,Egyéni!$J$3:$J$156,0)</f>
        <v>9</v>
      </c>
      <c r="K99" s="112">
        <f>SUM(I99:I104)-MIN(I99:I104)+K104</f>
        <v>1527</v>
      </c>
      <c r="L99" s="113"/>
    </row>
    <row r="100" spans="1:12" ht="20.25" customHeight="1">
      <c r="A100" s="51" t="s">
        <v>228</v>
      </c>
      <c r="B100" s="64">
        <v>2008</v>
      </c>
      <c r="C100" s="56">
        <v>9.5</v>
      </c>
      <c r="D100" s="30">
        <f t="shared" si="32"/>
        <v>139</v>
      </c>
      <c r="E100" s="56">
        <v>3.99</v>
      </c>
      <c r="F100" s="34">
        <f t="shared" si="33"/>
        <v>97</v>
      </c>
      <c r="G100" s="56">
        <v>31.97</v>
      </c>
      <c r="H100" s="30">
        <f t="shared" si="34"/>
        <v>79</v>
      </c>
      <c r="I100" s="31">
        <f t="shared" si="35"/>
        <v>315</v>
      </c>
      <c r="J100" s="48">
        <f>RANK(I100,Egyéni!$J$3:$J$156,0)</f>
        <v>8</v>
      </c>
      <c r="K100" s="114"/>
      <c r="L100" s="115"/>
    </row>
    <row r="101" spans="1:12" ht="20.25" customHeight="1">
      <c r="A101" s="51" t="s">
        <v>229</v>
      </c>
      <c r="B101" s="64">
        <v>2008</v>
      </c>
      <c r="C101" s="97">
        <v>9.9</v>
      </c>
      <c r="D101" s="30">
        <f t="shared" si="32"/>
        <v>122</v>
      </c>
      <c r="E101" s="97">
        <v>3.54</v>
      </c>
      <c r="F101" s="34">
        <f t="shared" si="33"/>
        <v>76</v>
      </c>
      <c r="G101" s="97">
        <v>28.61</v>
      </c>
      <c r="H101" s="30">
        <f t="shared" si="34"/>
        <v>69</v>
      </c>
      <c r="I101" s="31">
        <f t="shared" si="35"/>
        <v>267</v>
      </c>
      <c r="J101" s="48">
        <f>RANK(I101,Egyéni!$J$3:$J$156,0)</f>
        <v>22</v>
      </c>
      <c r="K101" s="114"/>
      <c r="L101" s="115"/>
    </row>
    <row r="102" spans="1:12" ht="20.25" customHeight="1" thickBot="1">
      <c r="A102" s="51" t="s">
        <v>230</v>
      </c>
      <c r="B102" s="64">
        <v>2008</v>
      </c>
      <c r="C102" s="97">
        <v>10.4</v>
      </c>
      <c r="D102" s="30">
        <f t="shared" si="32"/>
        <v>101</v>
      </c>
      <c r="E102" s="97">
        <v>3.43</v>
      </c>
      <c r="F102" s="34">
        <f t="shared" si="33"/>
        <v>71</v>
      </c>
      <c r="G102" s="97">
        <v>30.55</v>
      </c>
      <c r="H102" s="30">
        <f t="shared" si="34"/>
        <v>74</v>
      </c>
      <c r="I102" s="31">
        <f t="shared" si="35"/>
        <v>246</v>
      </c>
      <c r="J102" s="48">
        <f>RANK(I102,Egyéni!$J$3:$J$156,0)</f>
        <v>34</v>
      </c>
      <c r="K102" s="116"/>
      <c r="L102" s="117"/>
    </row>
    <row r="103" spans="1:12" ht="20.25" customHeight="1">
      <c r="A103" s="51" t="s">
        <v>231</v>
      </c>
      <c r="B103" s="64">
        <v>2008</v>
      </c>
      <c r="C103" s="97">
        <v>10.2</v>
      </c>
      <c r="D103" s="30">
        <f t="shared" si="32"/>
        <v>110</v>
      </c>
      <c r="E103" s="97">
        <v>3.38</v>
      </c>
      <c r="F103" s="34">
        <f t="shared" si="33"/>
        <v>69</v>
      </c>
      <c r="G103" s="97">
        <v>28.6</v>
      </c>
      <c r="H103" s="30">
        <f t="shared" si="34"/>
        <v>69</v>
      </c>
      <c r="I103" s="31">
        <f t="shared" si="35"/>
        <v>248</v>
      </c>
      <c r="J103" s="48">
        <f>RANK(I103,Egyéni!$J$3:$J$156,0)</f>
        <v>32</v>
      </c>
      <c r="K103" s="39" t="s">
        <v>17</v>
      </c>
      <c r="L103" s="60">
        <v>0.0007476851851851851</v>
      </c>
    </row>
    <row r="104" spans="1:12" ht="20.25" customHeight="1" thickBot="1">
      <c r="A104" s="53" t="s">
        <v>232</v>
      </c>
      <c r="B104" s="65">
        <v>2009</v>
      </c>
      <c r="C104" s="98">
        <v>9.8</v>
      </c>
      <c r="D104" s="32">
        <f t="shared" si="32"/>
        <v>126</v>
      </c>
      <c r="E104" s="98">
        <v>3.52</v>
      </c>
      <c r="F104" s="32">
        <f t="shared" si="33"/>
        <v>75</v>
      </c>
      <c r="G104" s="98">
        <v>22.01</v>
      </c>
      <c r="H104" s="32">
        <f t="shared" si="34"/>
        <v>49</v>
      </c>
      <c r="I104" s="33">
        <f t="shared" si="35"/>
        <v>250</v>
      </c>
      <c r="J104" s="49">
        <f>RANK(I104,Egyéni!$J$3:$J$156,0)</f>
        <v>31</v>
      </c>
      <c r="K104" s="110">
        <f>IF(L103&lt;fiú!$D$2,0,VLOOKUP(L103,hfut,3,TRUE))</f>
        <v>133</v>
      </c>
      <c r="L104" s="111"/>
    </row>
    <row r="105" ht="20.25" customHeight="1"/>
    <row r="106" ht="20.25" customHeight="1" thickBot="1"/>
    <row r="107" spans="1:12" ht="20.25" customHeight="1" thickBot="1">
      <c r="A107" s="103" t="s">
        <v>234</v>
      </c>
      <c r="B107" s="104"/>
      <c r="C107" s="104"/>
      <c r="D107" s="104"/>
      <c r="E107" s="104"/>
      <c r="F107" s="104"/>
      <c r="G107" s="104"/>
      <c r="H107" s="104"/>
      <c r="I107" s="104"/>
      <c r="J107" s="105"/>
      <c r="K107" s="106">
        <f>RANK(K109,Csapat!$C$3:P110,0)</f>
        <v>6</v>
      </c>
      <c r="L107" s="107"/>
    </row>
    <row r="108" spans="1:12" ht="20.25" customHeight="1" thickBot="1">
      <c r="A108" s="36" t="s">
        <v>0</v>
      </c>
      <c r="B108" s="37" t="s">
        <v>1</v>
      </c>
      <c r="C108" s="102" t="s">
        <v>2</v>
      </c>
      <c r="D108" s="102"/>
      <c r="E108" s="102" t="s">
        <v>3</v>
      </c>
      <c r="F108" s="102"/>
      <c r="G108" s="102" t="s">
        <v>8</v>
      </c>
      <c r="H108" s="102"/>
      <c r="I108" s="37" t="s">
        <v>6</v>
      </c>
      <c r="J108" s="38" t="s">
        <v>7</v>
      </c>
      <c r="K108" s="108"/>
      <c r="L108" s="109"/>
    </row>
    <row r="109" spans="1:12" ht="20.25" customHeight="1">
      <c r="A109" s="57" t="s">
        <v>236</v>
      </c>
      <c r="B109" s="64">
        <v>2008</v>
      </c>
      <c r="C109" s="55">
        <v>9.6</v>
      </c>
      <c r="D109" s="34">
        <f aca="true" t="shared" si="36" ref="D109:D114">IF(C109&lt;6.19,0,VLOOKUP(C109,rfut,5,TRUE))</f>
        <v>135</v>
      </c>
      <c r="E109" s="55">
        <v>4.18</v>
      </c>
      <c r="F109" s="34">
        <f aca="true" t="shared" si="37" ref="F109:F114">IF(E109&lt;1.79,0,VLOOKUP(E109,távol,4,TRUE))</f>
        <v>106</v>
      </c>
      <c r="G109" s="55">
        <v>31.59</v>
      </c>
      <c r="H109" s="34">
        <f aca="true" t="shared" si="38" ref="H109:H114">IF(G109&lt;4,0,VLOOKUP(G109,kisl,2,TRUE))</f>
        <v>77</v>
      </c>
      <c r="I109" s="35">
        <f aca="true" t="shared" si="39" ref="I109:I114">SUM(D109,F109,H109)</f>
        <v>318</v>
      </c>
      <c r="J109" s="47">
        <f>RANK(I109,Egyéni!$J$3:$J$156,0)</f>
        <v>7</v>
      </c>
      <c r="K109" s="112">
        <f>SUM(I109:I114)-MIN(I109:I114)+K114</f>
        <v>1515</v>
      </c>
      <c r="L109" s="113"/>
    </row>
    <row r="110" spans="1:12" ht="20.25" customHeight="1">
      <c r="A110" s="51" t="s">
        <v>237</v>
      </c>
      <c r="B110" s="64">
        <v>2009</v>
      </c>
      <c r="C110" s="56">
        <v>10.2</v>
      </c>
      <c r="D110" s="30">
        <f t="shared" si="36"/>
        <v>110</v>
      </c>
      <c r="E110" s="56">
        <v>3.94</v>
      </c>
      <c r="F110" s="34">
        <f t="shared" si="37"/>
        <v>95</v>
      </c>
      <c r="G110" s="56">
        <v>30.1</v>
      </c>
      <c r="H110" s="30">
        <f t="shared" si="38"/>
        <v>73</v>
      </c>
      <c r="I110" s="31">
        <f t="shared" si="39"/>
        <v>278</v>
      </c>
      <c r="J110" s="48">
        <f>RANK(I110,Egyéni!$J$3:$J$156,0)</f>
        <v>20</v>
      </c>
      <c r="K110" s="114"/>
      <c r="L110" s="115"/>
    </row>
    <row r="111" spans="1:12" ht="20.25" customHeight="1">
      <c r="A111" s="51" t="s">
        <v>238</v>
      </c>
      <c r="B111" s="64">
        <v>2009</v>
      </c>
      <c r="C111" s="97">
        <v>10.2</v>
      </c>
      <c r="D111" s="30">
        <f t="shared" si="36"/>
        <v>110</v>
      </c>
      <c r="E111" s="97">
        <v>3.6</v>
      </c>
      <c r="F111" s="34">
        <f t="shared" si="37"/>
        <v>79</v>
      </c>
      <c r="G111" s="97">
        <v>27.42</v>
      </c>
      <c r="H111" s="30">
        <f t="shared" si="38"/>
        <v>65</v>
      </c>
      <c r="I111" s="31">
        <f t="shared" si="39"/>
        <v>254</v>
      </c>
      <c r="J111" s="48">
        <f>RANK(I111,Egyéni!$J$3:$J$156,0)</f>
        <v>27</v>
      </c>
      <c r="K111" s="114"/>
      <c r="L111" s="115"/>
    </row>
    <row r="112" spans="1:12" ht="20.25" customHeight="1" thickBot="1">
      <c r="A112" s="51" t="s">
        <v>239</v>
      </c>
      <c r="B112" s="64">
        <v>2009</v>
      </c>
      <c r="C112" s="97">
        <v>10</v>
      </c>
      <c r="D112" s="30">
        <f t="shared" si="36"/>
        <v>118</v>
      </c>
      <c r="E112" s="97">
        <v>4.08</v>
      </c>
      <c r="F112" s="34">
        <f t="shared" si="37"/>
        <v>101</v>
      </c>
      <c r="G112" s="97">
        <v>28.05</v>
      </c>
      <c r="H112" s="30">
        <f t="shared" si="38"/>
        <v>67</v>
      </c>
      <c r="I112" s="31">
        <f t="shared" si="39"/>
        <v>286</v>
      </c>
      <c r="J112" s="48">
        <f>RANK(I112,Egyéni!$J$3:$J$156,0)</f>
        <v>19</v>
      </c>
      <c r="K112" s="116"/>
      <c r="L112" s="117"/>
    </row>
    <row r="113" spans="1:12" ht="20.25" customHeight="1">
      <c r="A113" s="57" t="s">
        <v>235</v>
      </c>
      <c r="B113" s="64">
        <v>2008</v>
      </c>
      <c r="C113" s="97">
        <v>10.6</v>
      </c>
      <c r="D113" s="30">
        <f t="shared" si="36"/>
        <v>94</v>
      </c>
      <c r="E113" s="97">
        <v>3.51</v>
      </c>
      <c r="F113" s="34">
        <f t="shared" si="37"/>
        <v>75</v>
      </c>
      <c r="G113" s="97">
        <v>21.53</v>
      </c>
      <c r="H113" s="30">
        <f t="shared" si="38"/>
        <v>48</v>
      </c>
      <c r="I113" s="31">
        <f t="shared" si="39"/>
        <v>217</v>
      </c>
      <c r="J113" s="48">
        <f>RANK(I113,Egyéni!$J$3:$J$156,0)</f>
        <v>43</v>
      </c>
      <c r="K113" s="39" t="s">
        <v>17</v>
      </c>
      <c r="L113" s="60">
        <v>0.0007210648148148149</v>
      </c>
    </row>
    <row r="114" spans="1:12" ht="20.25" customHeight="1" thickBot="1">
      <c r="A114" s="53" t="s">
        <v>240</v>
      </c>
      <c r="B114" s="65">
        <v>2009</v>
      </c>
      <c r="C114" s="98">
        <v>10.5</v>
      </c>
      <c r="D114" s="32">
        <f t="shared" si="36"/>
        <v>97</v>
      </c>
      <c r="E114" s="98">
        <v>3.1</v>
      </c>
      <c r="F114" s="32">
        <f t="shared" si="37"/>
        <v>56</v>
      </c>
      <c r="G114" s="98">
        <v>29.59</v>
      </c>
      <c r="H114" s="32">
        <f t="shared" si="38"/>
        <v>71</v>
      </c>
      <c r="I114" s="33">
        <f t="shared" si="39"/>
        <v>224</v>
      </c>
      <c r="J114" s="49">
        <f>RANK(I114,Egyéni!$J$3:$J$156,0)</f>
        <v>40</v>
      </c>
      <c r="K114" s="110">
        <f>IF(L113&lt;fiú!$D$2,0,VLOOKUP(L113,hfut,3,TRUE))</f>
        <v>155</v>
      </c>
      <c r="L114" s="111"/>
    </row>
    <row r="115" ht="20.25" customHeight="1"/>
    <row r="116" ht="20.25" customHeight="1" thickBot="1"/>
    <row r="117" spans="1:12" ht="20.25" customHeight="1" thickBot="1">
      <c r="A117" s="103"/>
      <c r="B117" s="104"/>
      <c r="C117" s="104"/>
      <c r="D117" s="104"/>
      <c r="E117" s="104"/>
      <c r="F117" s="104"/>
      <c r="G117" s="104"/>
      <c r="H117" s="104"/>
      <c r="I117" s="104"/>
      <c r="J117" s="105"/>
      <c r="K117" s="106">
        <f>RANK(K119,Csapat!$C$3:P120,0)</f>
        <v>9</v>
      </c>
      <c r="L117" s="107"/>
    </row>
    <row r="118" spans="1:12" ht="20.25" customHeight="1" thickBot="1">
      <c r="A118" s="36" t="s">
        <v>0</v>
      </c>
      <c r="B118" s="37" t="s">
        <v>1</v>
      </c>
      <c r="C118" s="102" t="s">
        <v>2</v>
      </c>
      <c r="D118" s="102"/>
      <c r="E118" s="102" t="s">
        <v>3</v>
      </c>
      <c r="F118" s="102"/>
      <c r="G118" s="102" t="s">
        <v>8</v>
      </c>
      <c r="H118" s="102"/>
      <c r="I118" s="37" t="s">
        <v>6</v>
      </c>
      <c r="J118" s="38" t="s">
        <v>7</v>
      </c>
      <c r="K118" s="108"/>
      <c r="L118" s="109"/>
    </row>
    <row r="119" spans="1:12" ht="20.25" customHeight="1">
      <c r="A119" s="57"/>
      <c r="B119" s="64"/>
      <c r="C119" s="55"/>
      <c r="D119" s="34">
        <f aca="true" t="shared" si="40" ref="D119:D124">IF(C119&lt;6.19,0,VLOOKUP(C119,rfut,5,TRUE))</f>
        <v>0</v>
      </c>
      <c r="E119" s="55"/>
      <c r="F119" s="34">
        <f aca="true" t="shared" si="41" ref="F119:F124">IF(E119&lt;1.79,0,VLOOKUP(E119,távol,4,TRUE))</f>
        <v>0</v>
      </c>
      <c r="G119" s="55"/>
      <c r="H119" s="34">
        <f aca="true" t="shared" si="42" ref="H119:H124">IF(G119&lt;4,0,VLOOKUP(G119,kisl,2,TRUE))</f>
        <v>0</v>
      </c>
      <c r="I119" s="35">
        <f aca="true" t="shared" si="43" ref="I119:I124">SUM(D119,F119,H119)</f>
        <v>0</v>
      </c>
      <c r="J119" s="47">
        <f>RANK(I119,Egyéni!$J$3:$J$156,0)</f>
        <v>49</v>
      </c>
      <c r="K119" s="112">
        <f>SUM(I119:I124)-MIN(I119:I124)+K124</f>
        <v>0</v>
      </c>
      <c r="L119" s="113"/>
    </row>
    <row r="120" spans="1:12" ht="20.25" customHeight="1">
      <c r="A120" s="51"/>
      <c r="B120" s="64"/>
      <c r="C120" s="56"/>
      <c r="D120" s="30">
        <f t="shared" si="40"/>
        <v>0</v>
      </c>
      <c r="E120" s="56"/>
      <c r="F120" s="34">
        <f t="shared" si="41"/>
        <v>0</v>
      </c>
      <c r="G120" s="56"/>
      <c r="H120" s="30">
        <f t="shared" si="42"/>
        <v>0</v>
      </c>
      <c r="I120" s="31">
        <f t="shared" si="43"/>
        <v>0</v>
      </c>
      <c r="J120" s="48">
        <f>RANK(I120,Egyéni!$J$3:$J$156,0)</f>
        <v>49</v>
      </c>
      <c r="K120" s="114"/>
      <c r="L120" s="115"/>
    </row>
    <row r="121" spans="1:12" ht="20.25" customHeight="1">
      <c r="A121" s="51"/>
      <c r="B121" s="64"/>
      <c r="C121" s="97"/>
      <c r="D121" s="30">
        <f t="shared" si="40"/>
        <v>0</v>
      </c>
      <c r="E121" s="97"/>
      <c r="F121" s="34">
        <f t="shared" si="41"/>
        <v>0</v>
      </c>
      <c r="G121" s="97"/>
      <c r="H121" s="30">
        <f t="shared" si="42"/>
        <v>0</v>
      </c>
      <c r="I121" s="31">
        <f t="shared" si="43"/>
        <v>0</v>
      </c>
      <c r="J121" s="48">
        <f>RANK(I121,Egyéni!$J$3:$J$156,0)</f>
        <v>49</v>
      </c>
      <c r="K121" s="114"/>
      <c r="L121" s="115"/>
    </row>
    <row r="122" spans="1:12" ht="20.25" customHeight="1" thickBot="1">
      <c r="A122" s="51"/>
      <c r="B122" s="64"/>
      <c r="C122" s="97"/>
      <c r="D122" s="30">
        <f t="shared" si="40"/>
        <v>0</v>
      </c>
      <c r="E122" s="97"/>
      <c r="F122" s="34">
        <f t="shared" si="41"/>
        <v>0</v>
      </c>
      <c r="G122" s="97"/>
      <c r="H122" s="30">
        <f t="shared" si="42"/>
        <v>0</v>
      </c>
      <c r="I122" s="31">
        <f t="shared" si="43"/>
        <v>0</v>
      </c>
      <c r="J122" s="48">
        <f>RANK(I122,Egyéni!$J$3:$J$156,0)</f>
        <v>49</v>
      </c>
      <c r="K122" s="116"/>
      <c r="L122" s="117"/>
    </row>
    <row r="123" spans="1:12" ht="20.25" customHeight="1">
      <c r="A123" s="51"/>
      <c r="B123" s="64"/>
      <c r="C123" s="97"/>
      <c r="D123" s="30">
        <f t="shared" si="40"/>
        <v>0</v>
      </c>
      <c r="E123" s="97"/>
      <c r="F123" s="34">
        <f t="shared" si="41"/>
        <v>0</v>
      </c>
      <c r="G123" s="97"/>
      <c r="H123" s="30">
        <f t="shared" si="42"/>
        <v>0</v>
      </c>
      <c r="I123" s="31">
        <f t="shared" si="43"/>
        <v>0</v>
      </c>
      <c r="J123" s="48">
        <f>RANK(I123,Egyéni!$J$3:$J$156,0)</f>
        <v>49</v>
      </c>
      <c r="K123" s="39" t="s">
        <v>17</v>
      </c>
      <c r="L123" s="60"/>
    </row>
    <row r="124" spans="1:12" ht="20.25" customHeight="1" thickBot="1">
      <c r="A124" s="53"/>
      <c r="B124" s="65"/>
      <c r="C124" s="98"/>
      <c r="D124" s="32">
        <f t="shared" si="40"/>
        <v>0</v>
      </c>
      <c r="E124" s="98"/>
      <c r="F124" s="32">
        <f t="shared" si="41"/>
        <v>0</v>
      </c>
      <c r="G124" s="98"/>
      <c r="H124" s="32">
        <f t="shared" si="42"/>
        <v>0</v>
      </c>
      <c r="I124" s="33">
        <f t="shared" si="43"/>
        <v>0</v>
      </c>
      <c r="J124" s="49">
        <f>RANK(I124,Egyéni!$J$3:$J$156,0)</f>
        <v>49</v>
      </c>
      <c r="K124" s="110">
        <f>IF(L123&lt;fiú!$D$2,0,VLOOKUP(L123,hfut,3,TRUE))</f>
        <v>0</v>
      </c>
      <c r="L124" s="111"/>
    </row>
    <row r="125" ht="20.25" customHeight="1"/>
    <row r="126" ht="20.25" customHeight="1" thickBot="1"/>
    <row r="127" spans="1:12" ht="20.25" customHeight="1" thickBot="1">
      <c r="A127" s="103"/>
      <c r="B127" s="104"/>
      <c r="C127" s="104"/>
      <c r="D127" s="104"/>
      <c r="E127" s="104"/>
      <c r="F127" s="104"/>
      <c r="G127" s="104"/>
      <c r="H127" s="104"/>
      <c r="I127" s="104"/>
      <c r="J127" s="105"/>
      <c r="K127" s="106">
        <f>RANK(K129,Csapat!$C$3:P130,0)</f>
        <v>9</v>
      </c>
      <c r="L127" s="107"/>
    </row>
    <row r="128" spans="1:12" ht="20.25" customHeight="1" thickBot="1">
      <c r="A128" s="36" t="s">
        <v>0</v>
      </c>
      <c r="B128" s="37" t="s">
        <v>1</v>
      </c>
      <c r="C128" s="102" t="s">
        <v>2</v>
      </c>
      <c r="D128" s="102"/>
      <c r="E128" s="102" t="s">
        <v>3</v>
      </c>
      <c r="F128" s="102"/>
      <c r="G128" s="102" t="s">
        <v>8</v>
      </c>
      <c r="H128" s="102"/>
      <c r="I128" s="37" t="s">
        <v>6</v>
      </c>
      <c r="J128" s="38" t="s">
        <v>7</v>
      </c>
      <c r="K128" s="108"/>
      <c r="L128" s="109"/>
    </row>
    <row r="129" spans="1:12" ht="20.25" customHeight="1">
      <c r="A129" s="57"/>
      <c r="B129" s="64"/>
      <c r="C129" s="55"/>
      <c r="D129" s="34">
        <f aca="true" t="shared" si="44" ref="D129:D134">IF(C129&lt;6.19,0,VLOOKUP(C129,rfut,5,TRUE))</f>
        <v>0</v>
      </c>
      <c r="E129" s="55"/>
      <c r="F129" s="34">
        <f aca="true" t="shared" si="45" ref="F129:F134">IF(E129&lt;1.79,0,VLOOKUP(E129,távol,4,TRUE))</f>
        <v>0</v>
      </c>
      <c r="G129" s="55"/>
      <c r="H129" s="34">
        <f aca="true" t="shared" si="46" ref="H129:H134">IF(G129&lt;4,0,VLOOKUP(G129,kisl,2,TRUE))</f>
        <v>0</v>
      </c>
      <c r="I129" s="35">
        <f aca="true" t="shared" si="47" ref="I129:I134">SUM(D129,F129,H129)</f>
        <v>0</v>
      </c>
      <c r="J129" s="47">
        <f>RANK(I129,Egyéni!$J$3:$J$156,0)</f>
        <v>49</v>
      </c>
      <c r="K129" s="112">
        <f>SUM(I129:I134)-MIN(I129:I134)+K134</f>
        <v>0</v>
      </c>
      <c r="L129" s="113"/>
    </row>
    <row r="130" spans="1:12" ht="20.25" customHeight="1">
      <c r="A130" s="51"/>
      <c r="B130" s="64"/>
      <c r="C130" s="56"/>
      <c r="D130" s="30">
        <f t="shared" si="44"/>
        <v>0</v>
      </c>
      <c r="E130" s="56"/>
      <c r="F130" s="34">
        <f t="shared" si="45"/>
        <v>0</v>
      </c>
      <c r="G130" s="56"/>
      <c r="H130" s="30">
        <f t="shared" si="46"/>
        <v>0</v>
      </c>
      <c r="I130" s="31">
        <f t="shared" si="47"/>
        <v>0</v>
      </c>
      <c r="J130" s="48">
        <f>RANK(I130,Egyéni!$J$3:$J$156,0)</f>
        <v>49</v>
      </c>
      <c r="K130" s="114"/>
      <c r="L130" s="115"/>
    </row>
    <row r="131" spans="1:12" ht="20.25" customHeight="1">
      <c r="A131" s="51"/>
      <c r="B131" s="64"/>
      <c r="C131" s="97"/>
      <c r="D131" s="30">
        <f t="shared" si="44"/>
        <v>0</v>
      </c>
      <c r="E131" s="97"/>
      <c r="F131" s="34">
        <f t="shared" si="45"/>
        <v>0</v>
      </c>
      <c r="G131" s="97"/>
      <c r="H131" s="30">
        <f t="shared" si="46"/>
        <v>0</v>
      </c>
      <c r="I131" s="31">
        <f t="shared" si="47"/>
        <v>0</v>
      </c>
      <c r="J131" s="48">
        <f>RANK(I131,Egyéni!$J$3:$J$156,0)</f>
        <v>49</v>
      </c>
      <c r="K131" s="114"/>
      <c r="L131" s="115"/>
    </row>
    <row r="132" spans="1:12" ht="20.25" customHeight="1" thickBot="1">
      <c r="A132" s="51"/>
      <c r="B132" s="64"/>
      <c r="C132" s="97"/>
      <c r="D132" s="30">
        <f t="shared" si="44"/>
        <v>0</v>
      </c>
      <c r="E132" s="97"/>
      <c r="F132" s="34">
        <f t="shared" si="45"/>
        <v>0</v>
      </c>
      <c r="G132" s="97"/>
      <c r="H132" s="30">
        <f t="shared" si="46"/>
        <v>0</v>
      </c>
      <c r="I132" s="31">
        <f t="shared" si="47"/>
        <v>0</v>
      </c>
      <c r="J132" s="48">
        <f>RANK(I132,Egyéni!$J$3:$J$156,0)</f>
        <v>49</v>
      </c>
      <c r="K132" s="116"/>
      <c r="L132" s="117"/>
    </row>
    <row r="133" spans="1:12" ht="20.25" customHeight="1">
      <c r="A133" s="51"/>
      <c r="B133" s="64"/>
      <c r="C133" s="97"/>
      <c r="D133" s="30">
        <f t="shared" si="44"/>
        <v>0</v>
      </c>
      <c r="E133" s="97"/>
      <c r="F133" s="34">
        <f t="shared" si="45"/>
        <v>0</v>
      </c>
      <c r="G133" s="97"/>
      <c r="H133" s="30">
        <f t="shared" si="46"/>
        <v>0</v>
      </c>
      <c r="I133" s="31">
        <f t="shared" si="47"/>
        <v>0</v>
      </c>
      <c r="J133" s="48">
        <f>RANK(I133,Egyéni!$J$3:$J$156,0)</f>
        <v>49</v>
      </c>
      <c r="K133" s="39" t="s">
        <v>17</v>
      </c>
      <c r="L133" s="60"/>
    </row>
    <row r="134" spans="1:12" ht="20.25" customHeight="1" thickBot="1">
      <c r="A134" s="53"/>
      <c r="B134" s="65"/>
      <c r="C134" s="98"/>
      <c r="D134" s="32">
        <f t="shared" si="44"/>
        <v>0</v>
      </c>
      <c r="E134" s="98"/>
      <c r="F134" s="32">
        <f t="shared" si="45"/>
        <v>0</v>
      </c>
      <c r="G134" s="98"/>
      <c r="H134" s="32">
        <f t="shared" si="46"/>
        <v>0</v>
      </c>
      <c r="I134" s="33">
        <f t="shared" si="47"/>
        <v>0</v>
      </c>
      <c r="J134" s="49">
        <f>RANK(I134,Egyéni!$J$3:$J$156,0)</f>
        <v>49</v>
      </c>
      <c r="K134" s="110">
        <f>IF(L133&lt;fiú!$D$2,0,VLOOKUP(L133,hfut,3,TRUE))</f>
        <v>0</v>
      </c>
      <c r="L134" s="111"/>
    </row>
    <row r="135" ht="20.25" customHeight="1"/>
    <row r="136" ht="20.25" customHeight="1" thickBot="1"/>
    <row r="137" spans="1:12" ht="20.25" customHeight="1" thickBot="1">
      <c r="A137" s="103"/>
      <c r="B137" s="104"/>
      <c r="C137" s="104"/>
      <c r="D137" s="104"/>
      <c r="E137" s="104"/>
      <c r="F137" s="104"/>
      <c r="G137" s="104"/>
      <c r="H137" s="104"/>
      <c r="I137" s="104"/>
      <c r="J137" s="105"/>
      <c r="K137" s="106">
        <f>RANK(K139,Csapat!$C$3:P140,0)</f>
        <v>9</v>
      </c>
      <c r="L137" s="107"/>
    </row>
    <row r="138" spans="1:12" ht="20.25" customHeight="1" thickBot="1">
      <c r="A138" s="36" t="s">
        <v>0</v>
      </c>
      <c r="B138" s="37" t="s">
        <v>1</v>
      </c>
      <c r="C138" s="102" t="s">
        <v>2</v>
      </c>
      <c r="D138" s="102"/>
      <c r="E138" s="102" t="s">
        <v>3</v>
      </c>
      <c r="F138" s="102"/>
      <c r="G138" s="102" t="s">
        <v>8</v>
      </c>
      <c r="H138" s="102"/>
      <c r="I138" s="37" t="s">
        <v>6</v>
      </c>
      <c r="J138" s="38" t="s">
        <v>7</v>
      </c>
      <c r="K138" s="108"/>
      <c r="L138" s="109"/>
    </row>
    <row r="139" spans="1:12" ht="20.25" customHeight="1">
      <c r="A139" s="57"/>
      <c r="B139" s="64"/>
      <c r="C139" s="55"/>
      <c r="D139" s="34">
        <f aca="true" t="shared" si="48" ref="D139:D144">IF(C139&lt;6.19,0,VLOOKUP(C139,rfut,5,TRUE))</f>
        <v>0</v>
      </c>
      <c r="E139" s="55"/>
      <c r="F139" s="34">
        <f aca="true" t="shared" si="49" ref="F139:F144">IF(E139&lt;1.79,0,VLOOKUP(E139,távol,4,TRUE))</f>
        <v>0</v>
      </c>
      <c r="G139" s="55"/>
      <c r="H139" s="34">
        <f aca="true" t="shared" si="50" ref="H139:H144">IF(G139&lt;4,0,VLOOKUP(G139,kisl,2,TRUE))</f>
        <v>0</v>
      </c>
      <c r="I139" s="35">
        <f aca="true" t="shared" si="51" ref="I139:I144">SUM(D139,F139,H139)</f>
        <v>0</v>
      </c>
      <c r="J139" s="47">
        <f>RANK(I139,Egyéni!$J$3:$J$156,0)</f>
        <v>49</v>
      </c>
      <c r="K139" s="112">
        <f>SUM(I139:I144)-MIN(I139:I144)+K144</f>
        <v>0</v>
      </c>
      <c r="L139" s="113"/>
    </row>
    <row r="140" spans="1:12" ht="20.25" customHeight="1">
      <c r="A140" s="51"/>
      <c r="B140" s="64"/>
      <c r="C140" s="56"/>
      <c r="D140" s="30">
        <f t="shared" si="48"/>
        <v>0</v>
      </c>
      <c r="E140" s="56"/>
      <c r="F140" s="34">
        <f t="shared" si="49"/>
        <v>0</v>
      </c>
      <c r="G140" s="56"/>
      <c r="H140" s="30">
        <f t="shared" si="50"/>
        <v>0</v>
      </c>
      <c r="I140" s="31">
        <f t="shared" si="51"/>
        <v>0</v>
      </c>
      <c r="J140" s="48">
        <f>RANK(I140,Egyéni!$J$3:$J$156,0)</f>
        <v>49</v>
      </c>
      <c r="K140" s="114"/>
      <c r="L140" s="115"/>
    </row>
    <row r="141" spans="1:12" ht="20.25" customHeight="1">
      <c r="A141" s="51"/>
      <c r="B141" s="64"/>
      <c r="C141" s="97"/>
      <c r="D141" s="30">
        <f t="shared" si="48"/>
        <v>0</v>
      </c>
      <c r="E141" s="97"/>
      <c r="F141" s="34">
        <f t="shared" si="49"/>
        <v>0</v>
      </c>
      <c r="G141" s="97"/>
      <c r="H141" s="30">
        <f t="shared" si="50"/>
        <v>0</v>
      </c>
      <c r="I141" s="31">
        <f t="shared" si="51"/>
        <v>0</v>
      </c>
      <c r="J141" s="48">
        <f>RANK(I141,Egyéni!$J$3:$J$156,0)</f>
        <v>49</v>
      </c>
      <c r="K141" s="114"/>
      <c r="L141" s="115"/>
    </row>
    <row r="142" spans="1:12" ht="20.25" customHeight="1" thickBot="1">
      <c r="A142" s="51"/>
      <c r="B142" s="64"/>
      <c r="C142" s="97"/>
      <c r="D142" s="30">
        <f t="shared" si="48"/>
        <v>0</v>
      </c>
      <c r="E142" s="97"/>
      <c r="F142" s="34">
        <f t="shared" si="49"/>
        <v>0</v>
      </c>
      <c r="G142" s="97"/>
      <c r="H142" s="30">
        <f t="shared" si="50"/>
        <v>0</v>
      </c>
      <c r="I142" s="31">
        <f t="shared" si="51"/>
        <v>0</v>
      </c>
      <c r="J142" s="48">
        <f>RANK(I142,Egyéni!$J$3:$J$156,0)</f>
        <v>49</v>
      </c>
      <c r="K142" s="116"/>
      <c r="L142" s="117"/>
    </row>
    <row r="143" spans="1:12" ht="20.25" customHeight="1">
      <c r="A143" s="51"/>
      <c r="B143" s="64"/>
      <c r="C143" s="97"/>
      <c r="D143" s="30">
        <f t="shared" si="48"/>
        <v>0</v>
      </c>
      <c r="E143" s="97"/>
      <c r="F143" s="34">
        <f t="shared" si="49"/>
        <v>0</v>
      </c>
      <c r="G143" s="97"/>
      <c r="H143" s="30">
        <f t="shared" si="50"/>
        <v>0</v>
      </c>
      <c r="I143" s="31">
        <f t="shared" si="51"/>
        <v>0</v>
      </c>
      <c r="J143" s="48">
        <f>RANK(I143,Egyéni!$J$3:$J$156,0)</f>
        <v>49</v>
      </c>
      <c r="K143" s="39" t="s">
        <v>17</v>
      </c>
      <c r="L143" s="60"/>
    </row>
    <row r="144" spans="1:12" ht="20.25" customHeight="1" thickBot="1">
      <c r="A144" s="53"/>
      <c r="B144" s="65"/>
      <c r="C144" s="98"/>
      <c r="D144" s="32">
        <f t="shared" si="48"/>
        <v>0</v>
      </c>
      <c r="E144" s="98"/>
      <c r="F144" s="32">
        <f t="shared" si="49"/>
        <v>0</v>
      </c>
      <c r="G144" s="98"/>
      <c r="H144" s="32">
        <f t="shared" si="50"/>
        <v>0</v>
      </c>
      <c r="I144" s="33">
        <f t="shared" si="51"/>
        <v>0</v>
      </c>
      <c r="J144" s="49">
        <f>RANK(I144,Egyéni!$J$3:$J$156,0)</f>
        <v>49</v>
      </c>
      <c r="K144" s="110">
        <f>IF(L143&lt;fiú!$D$2,0,VLOOKUP(L143,hfut,3,TRUE))</f>
        <v>0</v>
      </c>
      <c r="L144" s="111"/>
    </row>
    <row r="145" ht="20.25" customHeight="1"/>
    <row r="146" ht="20.25" customHeight="1" thickBot="1"/>
    <row r="147" spans="1:12" ht="20.25" customHeight="1" thickBot="1">
      <c r="A147" s="103"/>
      <c r="B147" s="104"/>
      <c r="C147" s="104"/>
      <c r="D147" s="104"/>
      <c r="E147" s="104"/>
      <c r="F147" s="104"/>
      <c r="G147" s="104"/>
      <c r="H147" s="104"/>
      <c r="I147" s="104"/>
      <c r="J147" s="105"/>
      <c r="K147" s="106">
        <f>RANK(K149,Csapat!$C$3:P150,0)</f>
        <v>9</v>
      </c>
      <c r="L147" s="107"/>
    </row>
    <row r="148" spans="1:12" ht="20.25" customHeight="1" thickBot="1">
      <c r="A148" s="36" t="s">
        <v>0</v>
      </c>
      <c r="B148" s="37" t="s">
        <v>1</v>
      </c>
      <c r="C148" s="102" t="s">
        <v>2</v>
      </c>
      <c r="D148" s="102"/>
      <c r="E148" s="102" t="s">
        <v>3</v>
      </c>
      <c r="F148" s="102"/>
      <c r="G148" s="102" t="s">
        <v>8</v>
      </c>
      <c r="H148" s="102"/>
      <c r="I148" s="37" t="s">
        <v>6</v>
      </c>
      <c r="J148" s="38" t="s">
        <v>7</v>
      </c>
      <c r="K148" s="108"/>
      <c r="L148" s="109"/>
    </row>
    <row r="149" spans="1:12" ht="20.25" customHeight="1">
      <c r="A149" s="57"/>
      <c r="B149" s="64"/>
      <c r="C149" s="55"/>
      <c r="D149" s="34">
        <f aca="true" t="shared" si="52" ref="D149:D154">IF(C149&lt;6.19,0,VLOOKUP(C149,rfut,5,TRUE))</f>
        <v>0</v>
      </c>
      <c r="E149" s="55"/>
      <c r="F149" s="34">
        <f aca="true" t="shared" si="53" ref="F149:F154">IF(E149&lt;1.79,0,VLOOKUP(E149,távol,4,TRUE))</f>
        <v>0</v>
      </c>
      <c r="G149" s="55"/>
      <c r="H149" s="34">
        <f aca="true" t="shared" si="54" ref="H149:H154">IF(G149&lt;4,0,VLOOKUP(G149,kisl,2,TRUE))</f>
        <v>0</v>
      </c>
      <c r="I149" s="35">
        <f aca="true" t="shared" si="55" ref="I149:I154">SUM(D149,F149,H149)</f>
        <v>0</v>
      </c>
      <c r="J149" s="47">
        <f>RANK(I149,Egyéni!$J$3:$J$156,0)</f>
        <v>49</v>
      </c>
      <c r="K149" s="112">
        <f>SUM(I149:I154)-MIN(I149:I154)+K154</f>
        <v>0</v>
      </c>
      <c r="L149" s="113"/>
    </row>
    <row r="150" spans="1:12" ht="20.25" customHeight="1">
      <c r="A150" s="51"/>
      <c r="B150" s="64"/>
      <c r="C150" s="56"/>
      <c r="D150" s="30">
        <f t="shared" si="52"/>
        <v>0</v>
      </c>
      <c r="E150" s="56"/>
      <c r="F150" s="34">
        <f t="shared" si="53"/>
        <v>0</v>
      </c>
      <c r="G150" s="56"/>
      <c r="H150" s="30">
        <f t="shared" si="54"/>
        <v>0</v>
      </c>
      <c r="I150" s="31">
        <f t="shared" si="55"/>
        <v>0</v>
      </c>
      <c r="J150" s="48">
        <f>RANK(I150,Egyéni!$J$3:$J$156,0)</f>
        <v>49</v>
      </c>
      <c r="K150" s="114"/>
      <c r="L150" s="115"/>
    </row>
    <row r="151" spans="1:12" ht="20.25" customHeight="1">
      <c r="A151" s="51"/>
      <c r="B151" s="64"/>
      <c r="C151" s="97"/>
      <c r="D151" s="30">
        <f t="shared" si="52"/>
        <v>0</v>
      </c>
      <c r="E151" s="97"/>
      <c r="F151" s="34">
        <f t="shared" si="53"/>
        <v>0</v>
      </c>
      <c r="G151" s="97"/>
      <c r="H151" s="30">
        <f t="shared" si="54"/>
        <v>0</v>
      </c>
      <c r="I151" s="31">
        <f t="shared" si="55"/>
        <v>0</v>
      </c>
      <c r="J151" s="48">
        <f>RANK(I151,Egyéni!$J$3:$J$156,0)</f>
        <v>49</v>
      </c>
      <c r="K151" s="114"/>
      <c r="L151" s="115"/>
    </row>
    <row r="152" spans="1:12" ht="20.25" customHeight="1" thickBot="1">
      <c r="A152" s="51"/>
      <c r="B152" s="64"/>
      <c r="C152" s="97"/>
      <c r="D152" s="30">
        <f t="shared" si="52"/>
        <v>0</v>
      </c>
      <c r="E152" s="97"/>
      <c r="F152" s="34">
        <f t="shared" si="53"/>
        <v>0</v>
      </c>
      <c r="G152" s="97"/>
      <c r="H152" s="30">
        <f t="shared" si="54"/>
        <v>0</v>
      </c>
      <c r="I152" s="31">
        <f t="shared" si="55"/>
        <v>0</v>
      </c>
      <c r="J152" s="48">
        <f>RANK(I152,Egyéni!$J$3:$J$156,0)</f>
        <v>49</v>
      </c>
      <c r="K152" s="116"/>
      <c r="L152" s="117"/>
    </row>
    <row r="153" spans="1:12" ht="20.25" customHeight="1">
      <c r="A153" s="51"/>
      <c r="B153" s="64"/>
      <c r="C153" s="97"/>
      <c r="D153" s="30">
        <f t="shared" si="52"/>
        <v>0</v>
      </c>
      <c r="E153" s="97"/>
      <c r="F153" s="34">
        <f t="shared" si="53"/>
        <v>0</v>
      </c>
      <c r="G153" s="97"/>
      <c r="H153" s="30">
        <f t="shared" si="54"/>
        <v>0</v>
      </c>
      <c r="I153" s="31">
        <f t="shared" si="55"/>
        <v>0</v>
      </c>
      <c r="J153" s="48">
        <f>RANK(I153,Egyéni!$J$3:$J$156,0)</f>
        <v>49</v>
      </c>
      <c r="K153" s="39" t="s">
        <v>17</v>
      </c>
      <c r="L153" s="60"/>
    </row>
    <row r="154" spans="1:12" ht="20.25" customHeight="1" thickBot="1">
      <c r="A154" s="53"/>
      <c r="B154" s="65"/>
      <c r="C154" s="98"/>
      <c r="D154" s="32">
        <f t="shared" si="52"/>
        <v>0</v>
      </c>
      <c r="E154" s="98"/>
      <c r="F154" s="32">
        <f t="shared" si="53"/>
        <v>0</v>
      </c>
      <c r="G154" s="98"/>
      <c r="H154" s="32">
        <f t="shared" si="54"/>
        <v>0</v>
      </c>
      <c r="I154" s="33">
        <f t="shared" si="55"/>
        <v>0</v>
      </c>
      <c r="J154" s="49">
        <f>RANK(I154,Egyéni!$J$3:$J$156,0)</f>
        <v>49</v>
      </c>
      <c r="K154" s="110">
        <f>IF(L153&lt;fiú!$D$2,0,VLOOKUP(L153,hfut,3,TRUE))</f>
        <v>0</v>
      </c>
      <c r="L154" s="111"/>
    </row>
    <row r="155" ht="20.25" customHeight="1"/>
    <row r="156" ht="20.25" customHeight="1" thickBot="1"/>
    <row r="157" spans="1:12" ht="20.25" customHeight="1" thickBot="1">
      <c r="A157" s="103"/>
      <c r="B157" s="104"/>
      <c r="C157" s="104"/>
      <c r="D157" s="104"/>
      <c r="E157" s="104"/>
      <c r="F157" s="104"/>
      <c r="G157" s="104"/>
      <c r="H157" s="104"/>
      <c r="I157" s="104"/>
      <c r="J157" s="105"/>
      <c r="K157" s="106">
        <f>RANK(K159,Csapat!$C$3:P160,0)</f>
        <v>9</v>
      </c>
      <c r="L157" s="107"/>
    </row>
    <row r="158" spans="1:12" ht="20.25" customHeight="1" thickBot="1">
      <c r="A158" s="36" t="s">
        <v>0</v>
      </c>
      <c r="B158" s="37" t="s">
        <v>1</v>
      </c>
      <c r="C158" s="102" t="s">
        <v>2</v>
      </c>
      <c r="D158" s="102"/>
      <c r="E158" s="102" t="s">
        <v>3</v>
      </c>
      <c r="F158" s="102"/>
      <c r="G158" s="102" t="s">
        <v>8</v>
      </c>
      <c r="H158" s="102"/>
      <c r="I158" s="37" t="s">
        <v>6</v>
      </c>
      <c r="J158" s="38" t="s">
        <v>7</v>
      </c>
      <c r="K158" s="108"/>
      <c r="L158" s="109"/>
    </row>
    <row r="159" spans="1:12" ht="20.25" customHeight="1">
      <c r="A159" s="57"/>
      <c r="B159" s="64"/>
      <c r="C159" s="55"/>
      <c r="D159" s="34">
        <f aca="true" t="shared" si="56" ref="D159:D164">IF(C159&lt;6.19,0,VLOOKUP(C159,rfut,5,TRUE))</f>
        <v>0</v>
      </c>
      <c r="E159" s="55"/>
      <c r="F159" s="34">
        <f aca="true" t="shared" si="57" ref="F159:F164">IF(E159&lt;1.79,0,VLOOKUP(E159,távol,4,TRUE))</f>
        <v>0</v>
      </c>
      <c r="G159" s="55"/>
      <c r="H159" s="34">
        <f aca="true" t="shared" si="58" ref="H159:H164">IF(G159&lt;4,0,VLOOKUP(G159,kisl,2,TRUE))</f>
        <v>0</v>
      </c>
      <c r="I159" s="35">
        <f aca="true" t="shared" si="59" ref="I159:I164">SUM(D159,F159,H159)</f>
        <v>0</v>
      </c>
      <c r="J159" s="47">
        <f>RANK(I159,Egyéni!$J$3:$J$156,0)</f>
        <v>49</v>
      </c>
      <c r="K159" s="112">
        <f>SUM(I159:I164)-MIN(I159:I164)+K164</f>
        <v>0</v>
      </c>
      <c r="L159" s="113"/>
    </row>
    <row r="160" spans="1:12" ht="20.25" customHeight="1">
      <c r="A160" s="51"/>
      <c r="B160" s="64"/>
      <c r="C160" s="56"/>
      <c r="D160" s="30">
        <f t="shared" si="56"/>
        <v>0</v>
      </c>
      <c r="E160" s="56"/>
      <c r="F160" s="34">
        <f t="shared" si="57"/>
        <v>0</v>
      </c>
      <c r="G160" s="56"/>
      <c r="H160" s="30">
        <f t="shared" si="58"/>
        <v>0</v>
      </c>
      <c r="I160" s="31">
        <f t="shared" si="59"/>
        <v>0</v>
      </c>
      <c r="J160" s="48">
        <f>RANK(I160,Egyéni!$J$3:$J$156,0)</f>
        <v>49</v>
      </c>
      <c r="K160" s="114"/>
      <c r="L160" s="115"/>
    </row>
    <row r="161" spans="1:12" ht="20.25" customHeight="1">
      <c r="A161" s="51"/>
      <c r="B161" s="64"/>
      <c r="C161" s="97"/>
      <c r="D161" s="30">
        <f t="shared" si="56"/>
        <v>0</v>
      </c>
      <c r="E161" s="97"/>
      <c r="F161" s="34">
        <f t="shared" si="57"/>
        <v>0</v>
      </c>
      <c r="G161" s="97"/>
      <c r="H161" s="30">
        <f t="shared" si="58"/>
        <v>0</v>
      </c>
      <c r="I161" s="31">
        <f t="shared" si="59"/>
        <v>0</v>
      </c>
      <c r="J161" s="48">
        <f>RANK(I161,Egyéni!$J$3:$J$156,0)</f>
        <v>49</v>
      </c>
      <c r="K161" s="114"/>
      <c r="L161" s="115"/>
    </row>
    <row r="162" spans="1:12" ht="20.25" customHeight="1" thickBot="1">
      <c r="A162" s="51"/>
      <c r="B162" s="64"/>
      <c r="C162" s="97"/>
      <c r="D162" s="30">
        <f t="shared" si="56"/>
        <v>0</v>
      </c>
      <c r="E162" s="97"/>
      <c r="F162" s="34">
        <f t="shared" si="57"/>
        <v>0</v>
      </c>
      <c r="G162" s="97"/>
      <c r="H162" s="30">
        <f t="shared" si="58"/>
        <v>0</v>
      </c>
      <c r="I162" s="31">
        <f t="shared" si="59"/>
        <v>0</v>
      </c>
      <c r="J162" s="48">
        <f>RANK(I162,Egyéni!$J$3:$J$156,0)</f>
        <v>49</v>
      </c>
      <c r="K162" s="116"/>
      <c r="L162" s="117"/>
    </row>
    <row r="163" spans="1:12" ht="20.25" customHeight="1">
      <c r="A163" s="51"/>
      <c r="B163" s="64"/>
      <c r="C163" s="97"/>
      <c r="D163" s="30">
        <f t="shared" si="56"/>
        <v>0</v>
      </c>
      <c r="E163" s="97"/>
      <c r="F163" s="34">
        <f t="shared" si="57"/>
        <v>0</v>
      </c>
      <c r="G163" s="97"/>
      <c r="H163" s="30">
        <f t="shared" si="58"/>
        <v>0</v>
      </c>
      <c r="I163" s="31">
        <f t="shared" si="59"/>
        <v>0</v>
      </c>
      <c r="J163" s="48">
        <f>RANK(I163,Egyéni!$J$3:$J$156,0)</f>
        <v>49</v>
      </c>
      <c r="K163" s="39" t="s">
        <v>17</v>
      </c>
      <c r="L163" s="60"/>
    </row>
    <row r="164" spans="1:12" ht="20.25" customHeight="1" thickBot="1">
      <c r="A164" s="53"/>
      <c r="B164" s="65"/>
      <c r="C164" s="98"/>
      <c r="D164" s="32">
        <f t="shared" si="56"/>
        <v>0</v>
      </c>
      <c r="E164" s="98"/>
      <c r="F164" s="32">
        <f t="shared" si="57"/>
        <v>0</v>
      </c>
      <c r="G164" s="98"/>
      <c r="H164" s="32">
        <f t="shared" si="58"/>
        <v>0</v>
      </c>
      <c r="I164" s="33">
        <f t="shared" si="59"/>
        <v>0</v>
      </c>
      <c r="J164" s="49">
        <f>RANK(I164,Egyéni!$J$3:$J$156,0)</f>
        <v>49</v>
      </c>
      <c r="K164" s="110">
        <f>IF(L163&lt;fiú!$D$2,0,VLOOKUP(L163,hfut,3,TRUE))</f>
        <v>0</v>
      </c>
      <c r="L164" s="111"/>
    </row>
    <row r="165" ht="20.25" customHeight="1"/>
    <row r="166" ht="20.25" customHeight="1" thickBot="1"/>
    <row r="167" spans="1:12" ht="20.25" customHeight="1" thickBot="1">
      <c r="A167" s="103"/>
      <c r="B167" s="104"/>
      <c r="C167" s="104"/>
      <c r="D167" s="104"/>
      <c r="E167" s="104"/>
      <c r="F167" s="104"/>
      <c r="G167" s="104"/>
      <c r="H167" s="104"/>
      <c r="I167" s="104"/>
      <c r="J167" s="105"/>
      <c r="K167" s="106">
        <f>RANK(K169,Csapat!$C$3:P170,0)</f>
        <v>9</v>
      </c>
      <c r="L167" s="107"/>
    </row>
    <row r="168" spans="1:12" ht="20.25" customHeight="1" thickBot="1">
      <c r="A168" s="36" t="s">
        <v>0</v>
      </c>
      <c r="B168" s="37" t="s">
        <v>1</v>
      </c>
      <c r="C168" s="102" t="s">
        <v>2</v>
      </c>
      <c r="D168" s="102"/>
      <c r="E168" s="102" t="s">
        <v>3</v>
      </c>
      <c r="F168" s="102"/>
      <c r="G168" s="102" t="s">
        <v>8</v>
      </c>
      <c r="H168" s="102"/>
      <c r="I168" s="37" t="s">
        <v>6</v>
      </c>
      <c r="J168" s="38" t="s">
        <v>7</v>
      </c>
      <c r="K168" s="108"/>
      <c r="L168" s="109"/>
    </row>
    <row r="169" spans="1:12" ht="20.25" customHeight="1">
      <c r="A169" s="57"/>
      <c r="B169" s="64"/>
      <c r="C169" s="55"/>
      <c r="D169" s="34">
        <f aca="true" t="shared" si="60" ref="D169:D174">IF(C169&lt;6.19,0,VLOOKUP(C169,rfut,5,TRUE))</f>
        <v>0</v>
      </c>
      <c r="E169" s="55"/>
      <c r="F169" s="34">
        <f aca="true" t="shared" si="61" ref="F169:F174">IF(E169&lt;1.79,0,VLOOKUP(E169,távol,4,TRUE))</f>
        <v>0</v>
      </c>
      <c r="G169" s="55"/>
      <c r="H169" s="34">
        <f aca="true" t="shared" si="62" ref="H169:H174">IF(G169&lt;4,0,VLOOKUP(G169,kisl,2,TRUE))</f>
        <v>0</v>
      </c>
      <c r="I169" s="35">
        <f aca="true" t="shared" si="63" ref="I169:I174">SUM(D169,F169,H169)</f>
        <v>0</v>
      </c>
      <c r="J169" s="47">
        <f>RANK(I169,Egyéni!$J$3:$J$156,0)</f>
        <v>49</v>
      </c>
      <c r="K169" s="112">
        <f>SUM(I169:I174)-MIN(I169:I174)+K174</f>
        <v>0</v>
      </c>
      <c r="L169" s="113"/>
    </row>
    <row r="170" spans="1:12" ht="20.25" customHeight="1">
      <c r="A170" s="51"/>
      <c r="B170" s="64"/>
      <c r="C170" s="56"/>
      <c r="D170" s="30">
        <f t="shared" si="60"/>
        <v>0</v>
      </c>
      <c r="E170" s="56"/>
      <c r="F170" s="34">
        <f t="shared" si="61"/>
        <v>0</v>
      </c>
      <c r="G170" s="56"/>
      <c r="H170" s="30">
        <f t="shared" si="62"/>
        <v>0</v>
      </c>
      <c r="I170" s="31">
        <f t="shared" si="63"/>
        <v>0</v>
      </c>
      <c r="J170" s="48">
        <f>RANK(I170,Egyéni!$J$3:$J$156,0)</f>
        <v>49</v>
      </c>
      <c r="K170" s="114"/>
      <c r="L170" s="115"/>
    </row>
    <row r="171" spans="1:12" ht="20.25" customHeight="1">
      <c r="A171" s="51"/>
      <c r="B171" s="64"/>
      <c r="C171" s="97"/>
      <c r="D171" s="30">
        <f t="shared" si="60"/>
        <v>0</v>
      </c>
      <c r="E171" s="97"/>
      <c r="F171" s="34">
        <f t="shared" si="61"/>
        <v>0</v>
      </c>
      <c r="G171" s="97"/>
      <c r="H171" s="30">
        <f t="shared" si="62"/>
        <v>0</v>
      </c>
      <c r="I171" s="31">
        <f t="shared" si="63"/>
        <v>0</v>
      </c>
      <c r="J171" s="48">
        <f>RANK(I171,Egyéni!$J$3:$J$156,0)</f>
        <v>49</v>
      </c>
      <c r="K171" s="114"/>
      <c r="L171" s="115"/>
    </row>
    <row r="172" spans="1:12" ht="20.25" customHeight="1" thickBot="1">
      <c r="A172" s="51"/>
      <c r="B172" s="64"/>
      <c r="C172" s="97"/>
      <c r="D172" s="30">
        <f t="shared" si="60"/>
        <v>0</v>
      </c>
      <c r="E172" s="97"/>
      <c r="F172" s="34">
        <f t="shared" si="61"/>
        <v>0</v>
      </c>
      <c r="G172" s="97"/>
      <c r="H172" s="30">
        <f t="shared" si="62"/>
        <v>0</v>
      </c>
      <c r="I172" s="31">
        <f t="shared" si="63"/>
        <v>0</v>
      </c>
      <c r="J172" s="48">
        <f>RANK(I172,Egyéni!$J$3:$J$156,0)</f>
        <v>49</v>
      </c>
      <c r="K172" s="116"/>
      <c r="L172" s="117"/>
    </row>
    <row r="173" spans="1:12" ht="20.25" customHeight="1">
      <c r="A173" s="51"/>
      <c r="B173" s="64"/>
      <c r="C173" s="97"/>
      <c r="D173" s="30">
        <f t="shared" si="60"/>
        <v>0</v>
      </c>
      <c r="E173" s="97"/>
      <c r="F173" s="34">
        <f t="shared" si="61"/>
        <v>0</v>
      </c>
      <c r="G173" s="97"/>
      <c r="H173" s="30">
        <f t="shared" si="62"/>
        <v>0</v>
      </c>
      <c r="I173" s="31">
        <f t="shared" si="63"/>
        <v>0</v>
      </c>
      <c r="J173" s="48">
        <f>RANK(I173,Egyéni!$J$3:$J$156,0)</f>
        <v>49</v>
      </c>
      <c r="K173" s="39" t="s">
        <v>17</v>
      </c>
      <c r="L173" s="60"/>
    </row>
    <row r="174" spans="1:12" ht="20.25" customHeight="1" thickBot="1">
      <c r="A174" s="53"/>
      <c r="B174" s="65"/>
      <c r="C174" s="98"/>
      <c r="D174" s="32">
        <f t="shared" si="60"/>
        <v>0</v>
      </c>
      <c r="E174" s="98"/>
      <c r="F174" s="32">
        <f t="shared" si="61"/>
        <v>0</v>
      </c>
      <c r="G174" s="98"/>
      <c r="H174" s="32">
        <f t="shared" si="62"/>
        <v>0</v>
      </c>
      <c r="I174" s="33">
        <f t="shared" si="63"/>
        <v>0</v>
      </c>
      <c r="J174" s="49">
        <f>RANK(I174,Egyéni!$J$3:$J$156,0)</f>
        <v>49</v>
      </c>
      <c r="K174" s="110">
        <f>IF(L173&lt;fiú!$D$2,0,VLOOKUP(L173,hfut,3,TRUE))</f>
        <v>0</v>
      </c>
      <c r="L174" s="111"/>
    </row>
    <row r="175" ht="20.25" customHeight="1"/>
    <row r="176" ht="20.25" customHeight="1" thickBot="1"/>
    <row r="177" spans="1:12" ht="20.25" customHeight="1" thickBot="1">
      <c r="A177" s="103"/>
      <c r="B177" s="104"/>
      <c r="C177" s="104"/>
      <c r="D177" s="104"/>
      <c r="E177" s="104"/>
      <c r="F177" s="104"/>
      <c r="G177" s="104"/>
      <c r="H177" s="104"/>
      <c r="I177" s="104"/>
      <c r="J177" s="105"/>
      <c r="K177" s="106">
        <f>RANK(K179,Csapat!$C$3:P180,0)</f>
        <v>9</v>
      </c>
      <c r="L177" s="107"/>
    </row>
    <row r="178" spans="1:12" ht="20.25" customHeight="1" thickBot="1">
      <c r="A178" s="36" t="s">
        <v>0</v>
      </c>
      <c r="B178" s="37" t="s">
        <v>1</v>
      </c>
      <c r="C178" s="102" t="s">
        <v>2</v>
      </c>
      <c r="D178" s="102"/>
      <c r="E178" s="102" t="s">
        <v>3</v>
      </c>
      <c r="F178" s="102"/>
      <c r="G178" s="102" t="s">
        <v>8</v>
      </c>
      <c r="H178" s="102"/>
      <c r="I178" s="37" t="s">
        <v>6</v>
      </c>
      <c r="J178" s="38" t="s">
        <v>7</v>
      </c>
      <c r="K178" s="108"/>
      <c r="L178" s="109"/>
    </row>
    <row r="179" spans="1:12" ht="20.25" customHeight="1">
      <c r="A179" s="57"/>
      <c r="B179" s="64"/>
      <c r="C179" s="55"/>
      <c r="D179" s="34">
        <f aca="true" t="shared" si="64" ref="D179:D184">IF(C179&lt;6.19,0,VLOOKUP(C179,rfut,5,TRUE))</f>
        <v>0</v>
      </c>
      <c r="E179" s="55"/>
      <c r="F179" s="34">
        <f aca="true" t="shared" si="65" ref="F179:F184">IF(E179&lt;1.79,0,VLOOKUP(E179,távol,4,TRUE))</f>
        <v>0</v>
      </c>
      <c r="G179" s="55"/>
      <c r="H179" s="34">
        <f aca="true" t="shared" si="66" ref="H179:H184">IF(G179&lt;4,0,VLOOKUP(G179,kisl,2,TRUE))</f>
        <v>0</v>
      </c>
      <c r="I179" s="35">
        <f aca="true" t="shared" si="67" ref="I179:I184">SUM(D179,F179,H179)</f>
        <v>0</v>
      </c>
      <c r="J179" s="47">
        <f>RANK(I179,Egyéni!$J$3:$J$156,0)</f>
        <v>49</v>
      </c>
      <c r="K179" s="112">
        <f>SUM(I179:I184)-MIN(I179:I184)+K184</f>
        <v>0</v>
      </c>
      <c r="L179" s="113"/>
    </row>
    <row r="180" spans="1:12" ht="20.25" customHeight="1">
      <c r="A180" s="51"/>
      <c r="B180" s="64"/>
      <c r="C180" s="56"/>
      <c r="D180" s="30">
        <f t="shared" si="64"/>
        <v>0</v>
      </c>
      <c r="E180" s="56"/>
      <c r="F180" s="34">
        <f t="shared" si="65"/>
        <v>0</v>
      </c>
      <c r="G180" s="56"/>
      <c r="H180" s="30">
        <f t="shared" si="66"/>
        <v>0</v>
      </c>
      <c r="I180" s="31">
        <f t="shared" si="67"/>
        <v>0</v>
      </c>
      <c r="J180" s="48">
        <f>RANK(I180,Egyéni!$J$3:$J$156,0)</f>
        <v>49</v>
      </c>
      <c r="K180" s="114"/>
      <c r="L180" s="115"/>
    </row>
    <row r="181" spans="1:12" ht="20.25" customHeight="1">
      <c r="A181" s="51"/>
      <c r="B181" s="64"/>
      <c r="C181" s="97"/>
      <c r="D181" s="30">
        <f t="shared" si="64"/>
        <v>0</v>
      </c>
      <c r="E181" s="97"/>
      <c r="F181" s="34">
        <f t="shared" si="65"/>
        <v>0</v>
      </c>
      <c r="G181" s="97"/>
      <c r="H181" s="30">
        <f t="shared" si="66"/>
        <v>0</v>
      </c>
      <c r="I181" s="31">
        <f t="shared" si="67"/>
        <v>0</v>
      </c>
      <c r="J181" s="48">
        <f>RANK(I181,Egyéni!$J$3:$J$156,0)</f>
        <v>49</v>
      </c>
      <c r="K181" s="114"/>
      <c r="L181" s="115"/>
    </row>
    <row r="182" spans="1:12" ht="20.25" customHeight="1" thickBot="1">
      <c r="A182" s="51"/>
      <c r="B182" s="64"/>
      <c r="C182" s="97"/>
      <c r="D182" s="30">
        <f t="shared" si="64"/>
        <v>0</v>
      </c>
      <c r="E182" s="97"/>
      <c r="F182" s="34">
        <f t="shared" si="65"/>
        <v>0</v>
      </c>
      <c r="G182" s="97"/>
      <c r="H182" s="30">
        <f t="shared" si="66"/>
        <v>0</v>
      </c>
      <c r="I182" s="31">
        <f t="shared" si="67"/>
        <v>0</v>
      </c>
      <c r="J182" s="48">
        <f>RANK(I182,Egyéni!$J$3:$J$156,0)</f>
        <v>49</v>
      </c>
      <c r="K182" s="116"/>
      <c r="L182" s="117"/>
    </row>
    <row r="183" spans="1:12" ht="20.25" customHeight="1">
      <c r="A183" s="51"/>
      <c r="B183" s="64"/>
      <c r="C183" s="97"/>
      <c r="D183" s="30">
        <f t="shared" si="64"/>
        <v>0</v>
      </c>
      <c r="E183" s="97"/>
      <c r="F183" s="34">
        <f t="shared" si="65"/>
        <v>0</v>
      </c>
      <c r="G183" s="97"/>
      <c r="H183" s="30">
        <f t="shared" si="66"/>
        <v>0</v>
      </c>
      <c r="I183" s="31">
        <f t="shared" si="67"/>
        <v>0</v>
      </c>
      <c r="J183" s="48">
        <f>RANK(I183,Egyéni!$J$3:$J$156,0)</f>
        <v>49</v>
      </c>
      <c r="K183" s="39" t="s">
        <v>17</v>
      </c>
      <c r="L183" s="60"/>
    </row>
    <row r="184" spans="1:12" ht="20.25" customHeight="1" thickBot="1">
      <c r="A184" s="53"/>
      <c r="B184" s="65"/>
      <c r="C184" s="98"/>
      <c r="D184" s="32">
        <f t="shared" si="64"/>
        <v>0</v>
      </c>
      <c r="E184" s="98"/>
      <c r="F184" s="32">
        <f t="shared" si="65"/>
        <v>0</v>
      </c>
      <c r="G184" s="98"/>
      <c r="H184" s="32">
        <f t="shared" si="66"/>
        <v>0</v>
      </c>
      <c r="I184" s="33">
        <f t="shared" si="67"/>
        <v>0</v>
      </c>
      <c r="J184" s="49">
        <f>RANK(I184,Egyéni!$J$3:$J$156,0)</f>
        <v>49</v>
      </c>
      <c r="K184" s="110">
        <f>IF(L183&lt;fiú!$D$2,0,VLOOKUP(L183,hfut,3,TRUE))</f>
        <v>0</v>
      </c>
      <c r="L184" s="111"/>
    </row>
    <row r="185" ht="20.25" customHeight="1"/>
    <row r="186" ht="20.25" customHeight="1" thickBot="1"/>
    <row r="187" spans="1:12" ht="20.25" customHeight="1" thickBot="1">
      <c r="A187" s="103"/>
      <c r="B187" s="104"/>
      <c r="C187" s="104"/>
      <c r="D187" s="104"/>
      <c r="E187" s="104"/>
      <c r="F187" s="104"/>
      <c r="G187" s="104"/>
      <c r="H187" s="104"/>
      <c r="I187" s="104"/>
      <c r="J187" s="105"/>
      <c r="K187" s="106">
        <f>RANK(K189,Csapat!$C$3:P190,0)</f>
        <v>9</v>
      </c>
      <c r="L187" s="107"/>
    </row>
    <row r="188" spans="1:12" ht="20.25" customHeight="1" thickBot="1">
      <c r="A188" s="36" t="s">
        <v>0</v>
      </c>
      <c r="B188" s="37" t="s">
        <v>1</v>
      </c>
      <c r="C188" s="102" t="s">
        <v>2</v>
      </c>
      <c r="D188" s="102"/>
      <c r="E188" s="102" t="s">
        <v>3</v>
      </c>
      <c r="F188" s="102"/>
      <c r="G188" s="102" t="s">
        <v>8</v>
      </c>
      <c r="H188" s="102"/>
      <c r="I188" s="37" t="s">
        <v>6</v>
      </c>
      <c r="J188" s="38" t="s">
        <v>7</v>
      </c>
      <c r="K188" s="108"/>
      <c r="L188" s="109"/>
    </row>
    <row r="189" spans="1:12" ht="20.25" customHeight="1">
      <c r="A189" s="57"/>
      <c r="B189" s="64"/>
      <c r="C189" s="55"/>
      <c r="D189" s="34">
        <f aca="true" t="shared" si="68" ref="D189:D194">IF(C189&lt;6.19,0,VLOOKUP(C189,rfut,5,TRUE))</f>
        <v>0</v>
      </c>
      <c r="E189" s="55"/>
      <c r="F189" s="34">
        <f aca="true" t="shared" si="69" ref="F189:F194">IF(E189&lt;1.79,0,VLOOKUP(E189,távol,4,TRUE))</f>
        <v>0</v>
      </c>
      <c r="G189" s="55"/>
      <c r="H189" s="34">
        <f aca="true" t="shared" si="70" ref="H189:H194">IF(G189&lt;4,0,VLOOKUP(G189,kisl,2,TRUE))</f>
        <v>0</v>
      </c>
      <c r="I189" s="35">
        <f aca="true" t="shared" si="71" ref="I189:I194">SUM(D189,F189,H189)</f>
        <v>0</v>
      </c>
      <c r="J189" s="47">
        <f>RANK(I189,Egyéni!$J$3:$J$156,0)</f>
        <v>49</v>
      </c>
      <c r="K189" s="112">
        <f>SUM(I189:I194)-MIN(I189:I194)+K194</f>
        <v>0</v>
      </c>
      <c r="L189" s="113"/>
    </row>
    <row r="190" spans="1:12" ht="20.25" customHeight="1">
      <c r="A190" s="51"/>
      <c r="B190" s="64"/>
      <c r="C190" s="56"/>
      <c r="D190" s="30">
        <f t="shared" si="68"/>
        <v>0</v>
      </c>
      <c r="E190" s="56"/>
      <c r="F190" s="34">
        <f t="shared" si="69"/>
        <v>0</v>
      </c>
      <c r="G190" s="56"/>
      <c r="H190" s="30">
        <f t="shared" si="70"/>
        <v>0</v>
      </c>
      <c r="I190" s="31">
        <f t="shared" si="71"/>
        <v>0</v>
      </c>
      <c r="J190" s="48">
        <f>RANK(I190,Egyéni!$J$3:$J$156,0)</f>
        <v>49</v>
      </c>
      <c r="K190" s="114"/>
      <c r="L190" s="115"/>
    </row>
    <row r="191" spans="1:12" ht="20.25" customHeight="1">
      <c r="A191" s="51"/>
      <c r="B191" s="64"/>
      <c r="C191" s="97"/>
      <c r="D191" s="30">
        <f t="shared" si="68"/>
        <v>0</v>
      </c>
      <c r="E191" s="97"/>
      <c r="F191" s="34">
        <f t="shared" si="69"/>
        <v>0</v>
      </c>
      <c r="G191" s="97"/>
      <c r="H191" s="30">
        <f t="shared" si="70"/>
        <v>0</v>
      </c>
      <c r="I191" s="31">
        <f t="shared" si="71"/>
        <v>0</v>
      </c>
      <c r="J191" s="48">
        <f>RANK(I191,Egyéni!$J$3:$J$156,0)</f>
        <v>49</v>
      </c>
      <c r="K191" s="114"/>
      <c r="L191" s="115"/>
    </row>
    <row r="192" spans="1:12" ht="20.25" customHeight="1" thickBot="1">
      <c r="A192" s="51"/>
      <c r="B192" s="64"/>
      <c r="C192" s="97"/>
      <c r="D192" s="30">
        <f t="shared" si="68"/>
        <v>0</v>
      </c>
      <c r="E192" s="97"/>
      <c r="F192" s="34">
        <f t="shared" si="69"/>
        <v>0</v>
      </c>
      <c r="G192" s="97"/>
      <c r="H192" s="30">
        <f t="shared" si="70"/>
        <v>0</v>
      </c>
      <c r="I192" s="31">
        <f t="shared" si="71"/>
        <v>0</v>
      </c>
      <c r="J192" s="48">
        <f>RANK(I192,Egyéni!$J$3:$J$156,0)</f>
        <v>49</v>
      </c>
      <c r="K192" s="116"/>
      <c r="L192" s="117"/>
    </row>
    <row r="193" spans="1:12" ht="20.25" customHeight="1">
      <c r="A193" s="51"/>
      <c r="B193" s="64"/>
      <c r="C193" s="97"/>
      <c r="D193" s="30">
        <f t="shared" si="68"/>
        <v>0</v>
      </c>
      <c r="E193" s="97"/>
      <c r="F193" s="34">
        <f t="shared" si="69"/>
        <v>0</v>
      </c>
      <c r="G193" s="97"/>
      <c r="H193" s="30">
        <f t="shared" si="70"/>
        <v>0</v>
      </c>
      <c r="I193" s="31">
        <f t="shared" si="71"/>
        <v>0</v>
      </c>
      <c r="J193" s="48">
        <f>RANK(I193,Egyéni!$J$3:$J$156,0)</f>
        <v>49</v>
      </c>
      <c r="K193" s="39" t="s">
        <v>17</v>
      </c>
      <c r="L193" s="60"/>
    </row>
    <row r="194" spans="1:12" ht="20.25" customHeight="1" thickBot="1">
      <c r="A194" s="53"/>
      <c r="B194" s="65"/>
      <c r="C194" s="98"/>
      <c r="D194" s="32">
        <f t="shared" si="68"/>
        <v>0</v>
      </c>
      <c r="E194" s="98"/>
      <c r="F194" s="32">
        <f t="shared" si="69"/>
        <v>0</v>
      </c>
      <c r="G194" s="98"/>
      <c r="H194" s="32">
        <f t="shared" si="70"/>
        <v>0</v>
      </c>
      <c r="I194" s="33">
        <f t="shared" si="71"/>
        <v>0</v>
      </c>
      <c r="J194" s="49">
        <f>RANK(I194,Egyéni!$J$3:$J$156,0)</f>
        <v>49</v>
      </c>
      <c r="K194" s="110">
        <f>IF(L193&lt;fiú!$D$2,0,VLOOKUP(L193,hfut,3,TRUE))</f>
        <v>0</v>
      </c>
      <c r="L194" s="111"/>
    </row>
    <row r="195" ht="20.25" customHeight="1"/>
    <row r="196" ht="20.25" customHeight="1" thickBot="1"/>
    <row r="197" spans="1:12" ht="20.25" customHeight="1" thickBot="1">
      <c r="A197" s="103"/>
      <c r="B197" s="104"/>
      <c r="C197" s="104"/>
      <c r="D197" s="104"/>
      <c r="E197" s="104"/>
      <c r="F197" s="104"/>
      <c r="G197" s="104"/>
      <c r="H197" s="104"/>
      <c r="I197" s="104"/>
      <c r="J197" s="105"/>
      <c r="K197" s="106">
        <f>RANK(K199,Csapat!$C$3:P200,0)</f>
        <v>9</v>
      </c>
      <c r="L197" s="107"/>
    </row>
    <row r="198" spans="1:12" ht="20.25" customHeight="1" thickBot="1">
      <c r="A198" s="36" t="s">
        <v>0</v>
      </c>
      <c r="B198" s="37" t="s">
        <v>1</v>
      </c>
      <c r="C198" s="102" t="s">
        <v>2</v>
      </c>
      <c r="D198" s="102"/>
      <c r="E198" s="102" t="s">
        <v>3</v>
      </c>
      <c r="F198" s="102"/>
      <c r="G198" s="102" t="s">
        <v>8</v>
      </c>
      <c r="H198" s="102"/>
      <c r="I198" s="37" t="s">
        <v>6</v>
      </c>
      <c r="J198" s="38" t="s">
        <v>7</v>
      </c>
      <c r="K198" s="108"/>
      <c r="L198" s="109"/>
    </row>
    <row r="199" spans="1:12" ht="20.25" customHeight="1">
      <c r="A199" s="57"/>
      <c r="B199" s="64"/>
      <c r="C199" s="55"/>
      <c r="D199" s="34">
        <f aca="true" t="shared" si="72" ref="D199:D204">IF(C199&lt;6.19,0,VLOOKUP(C199,rfut,5,TRUE))</f>
        <v>0</v>
      </c>
      <c r="E199" s="55"/>
      <c r="F199" s="34">
        <f aca="true" t="shared" si="73" ref="F199:F204">IF(E199&lt;1.79,0,VLOOKUP(E199,távol,4,TRUE))</f>
        <v>0</v>
      </c>
      <c r="G199" s="55"/>
      <c r="H199" s="34">
        <f aca="true" t="shared" si="74" ref="H199:H204">IF(G199&lt;4,0,VLOOKUP(G199,kisl,2,TRUE))</f>
        <v>0</v>
      </c>
      <c r="I199" s="35">
        <f aca="true" t="shared" si="75" ref="I199:I204">SUM(D199,F199,H199)</f>
        <v>0</v>
      </c>
      <c r="J199" s="47">
        <f>RANK(I199,Egyéni!$J$3:$J$156,0)</f>
        <v>49</v>
      </c>
      <c r="K199" s="112">
        <f>SUM(I199:I204)-MIN(I199:I204)+K204</f>
        <v>0</v>
      </c>
      <c r="L199" s="113"/>
    </row>
    <row r="200" spans="1:12" ht="20.25" customHeight="1">
      <c r="A200" s="51"/>
      <c r="B200" s="64"/>
      <c r="C200" s="56"/>
      <c r="D200" s="30">
        <f t="shared" si="72"/>
        <v>0</v>
      </c>
      <c r="E200" s="56"/>
      <c r="F200" s="34">
        <f t="shared" si="73"/>
        <v>0</v>
      </c>
      <c r="G200" s="56"/>
      <c r="H200" s="30">
        <f t="shared" si="74"/>
        <v>0</v>
      </c>
      <c r="I200" s="31">
        <f t="shared" si="75"/>
        <v>0</v>
      </c>
      <c r="J200" s="48">
        <f>RANK(I200,Egyéni!$J$3:$J$156,0)</f>
        <v>49</v>
      </c>
      <c r="K200" s="114"/>
      <c r="L200" s="115"/>
    </row>
    <row r="201" spans="1:12" ht="20.25" customHeight="1">
      <c r="A201" s="51"/>
      <c r="B201" s="64"/>
      <c r="C201" s="97"/>
      <c r="D201" s="30">
        <f t="shared" si="72"/>
        <v>0</v>
      </c>
      <c r="E201" s="97"/>
      <c r="F201" s="34">
        <f t="shared" si="73"/>
        <v>0</v>
      </c>
      <c r="G201" s="97"/>
      <c r="H201" s="30">
        <f t="shared" si="74"/>
        <v>0</v>
      </c>
      <c r="I201" s="31">
        <f t="shared" si="75"/>
        <v>0</v>
      </c>
      <c r="J201" s="48">
        <f>RANK(I201,Egyéni!$J$3:$J$156,0)</f>
        <v>49</v>
      </c>
      <c r="K201" s="114"/>
      <c r="L201" s="115"/>
    </row>
    <row r="202" spans="1:12" ht="20.25" customHeight="1" thickBot="1">
      <c r="A202" s="51"/>
      <c r="B202" s="64"/>
      <c r="C202" s="97"/>
      <c r="D202" s="30">
        <f t="shared" si="72"/>
        <v>0</v>
      </c>
      <c r="E202" s="97"/>
      <c r="F202" s="34">
        <f t="shared" si="73"/>
        <v>0</v>
      </c>
      <c r="G202" s="97"/>
      <c r="H202" s="30">
        <f t="shared" si="74"/>
        <v>0</v>
      </c>
      <c r="I202" s="31">
        <f t="shared" si="75"/>
        <v>0</v>
      </c>
      <c r="J202" s="48">
        <f>RANK(I202,Egyéni!$J$3:$J$156,0)</f>
        <v>49</v>
      </c>
      <c r="K202" s="116"/>
      <c r="L202" s="117"/>
    </row>
    <row r="203" spans="1:12" ht="20.25" customHeight="1">
      <c r="A203" s="51"/>
      <c r="B203" s="64"/>
      <c r="C203" s="97"/>
      <c r="D203" s="30">
        <f t="shared" si="72"/>
        <v>0</v>
      </c>
      <c r="E203" s="97"/>
      <c r="F203" s="34">
        <f t="shared" si="73"/>
        <v>0</v>
      </c>
      <c r="G203" s="97"/>
      <c r="H203" s="30">
        <f t="shared" si="74"/>
        <v>0</v>
      </c>
      <c r="I203" s="31">
        <f t="shared" si="75"/>
        <v>0</v>
      </c>
      <c r="J203" s="48">
        <f>RANK(I203,Egyéni!$J$3:$J$156,0)</f>
        <v>49</v>
      </c>
      <c r="K203" s="39" t="s">
        <v>17</v>
      </c>
      <c r="L203" s="60"/>
    </row>
    <row r="204" spans="1:12" ht="20.25" customHeight="1" thickBot="1">
      <c r="A204" s="53"/>
      <c r="B204" s="65"/>
      <c r="C204" s="98"/>
      <c r="D204" s="32">
        <f t="shared" si="72"/>
        <v>0</v>
      </c>
      <c r="E204" s="98"/>
      <c r="F204" s="32">
        <f t="shared" si="73"/>
        <v>0</v>
      </c>
      <c r="G204" s="98"/>
      <c r="H204" s="32">
        <f t="shared" si="74"/>
        <v>0</v>
      </c>
      <c r="I204" s="33">
        <f t="shared" si="75"/>
        <v>0</v>
      </c>
      <c r="J204" s="49">
        <f>RANK(I204,Egyéni!$J$3:$J$156,0)</f>
        <v>49</v>
      </c>
      <c r="K204" s="110">
        <f>IF(L203&lt;fiú!$D$2,0,VLOOKUP(L203,hfut,3,TRUE))</f>
        <v>0</v>
      </c>
      <c r="L204" s="111"/>
    </row>
    <row r="205" ht="20.25" customHeight="1"/>
    <row r="206" ht="20.25" customHeight="1" thickBot="1"/>
    <row r="207" spans="1:12" ht="20.25" customHeight="1" thickBot="1">
      <c r="A207" s="103"/>
      <c r="B207" s="104"/>
      <c r="C207" s="104"/>
      <c r="D207" s="104"/>
      <c r="E207" s="104"/>
      <c r="F207" s="104"/>
      <c r="G207" s="104"/>
      <c r="H207" s="104"/>
      <c r="I207" s="104"/>
      <c r="J207" s="105"/>
      <c r="K207" s="106">
        <f>RANK(K209,Csapat!$C$3:P210,0)</f>
        <v>9</v>
      </c>
      <c r="L207" s="107"/>
    </row>
    <row r="208" spans="1:12" ht="20.25" customHeight="1" thickBot="1">
      <c r="A208" s="36" t="s">
        <v>0</v>
      </c>
      <c r="B208" s="37" t="s">
        <v>1</v>
      </c>
      <c r="C208" s="102" t="s">
        <v>2</v>
      </c>
      <c r="D208" s="102"/>
      <c r="E208" s="102" t="s">
        <v>3</v>
      </c>
      <c r="F208" s="102"/>
      <c r="G208" s="102" t="s">
        <v>8</v>
      </c>
      <c r="H208" s="102"/>
      <c r="I208" s="37" t="s">
        <v>6</v>
      </c>
      <c r="J208" s="38" t="s">
        <v>7</v>
      </c>
      <c r="K208" s="108"/>
      <c r="L208" s="109"/>
    </row>
    <row r="209" spans="1:12" ht="20.25" customHeight="1">
      <c r="A209" s="57"/>
      <c r="B209" s="64"/>
      <c r="C209" s="55"/>
      <c r="D209" s="34">
        <f aca="true" t="shared" si="76" ref="D209:D214">IF(C209&lt;6.19,0,VLOOKUP(C209,rfut,5,TRUE))</f>
        <v>0</v>
      </c>
      <c r="E209" s="55"/>
      <c r="F209" s="34">
        <f aca="true" t="shared" si="77" ref="F209:F214">IF(E209&lt;1.79,0,VLOOKUP(E209,távol,4,TRUE))</f>
        <v>0</v>
      </c>
      <c r="G209" s="55"/>
      <c r="H209" s="34">
        <f aca="true" t="shared" si="78" ref="H209:H214">IF(G209&lt;4,0,VLOOKUP(G209,kisl,2,TRUE))</f>
        <v>0</v>
      </c>
      <c r="I209" s="35">
        <f aca="true" t="shared" si="79" ref="I209:I214">SUM(D209,F209,H209)</f>
        <v>0</v>
      </c>
      <c r="J209" s="47">
        <f>RANK(I209,Egyéni!$J$3:$J$156,0)</f>
        <v>49</v>
      </c>
      <c r="K209" s="112">
        <f>SUM(I209:I214)-MIN(I209:I214)+K214</f>
        <v>0</v>
      </c>
      <c r="L209" s="113"/>
    </row>
    <row r="210" spans="1:12" ht="20.25" customHeight="1">
      <c r="A210" s="51"/>
      <c r="B210" s="64"/>
      <c r="C210" s="56"/>
      <c r="D210" s="30">
        <f t="shared" si="76"/>
        <v>0</v>
      </c>
      <c r="E210" s="56"/>
      <c r="F210" s="34">
        <f t="shared" si="77"/>
        <v>0</v>
      </c>
      <c r="G210" s="56"/>
      <c r="H210" s="30">
        <f t="shared" si="78"/>
        <v>0</v>
      </c>
      <c r="I210" s="31">
        <f t="shared" si="79"/>
        <v>0</v>
      </c>
      <c r="J210" s="48">
        <f>RANK(I210,Egyéni!$J$3:$J$156,0)</f>
        <v>49</v>
      </c>
      <c r="K210" s="114"/>
      <c r="L210" s="115"/>
    </row>
    <row r="211" spans="1:12" ht="20.25" customHeight="1">
      <c r="A211" s="51"/>
      <c r="B211" s="64"/>
      <c r="C211" s="97"/>
      <c r="D211" s="30">
        <f t="shared" si="76"/>
        <v>0</v>
      </c>
      <c r="E211" s="97"/>
      <c r="F211" s="34">
        <f t="shared" si="77"/>
        <v>0</v>
      </c>
      <c r="G211" s="97"/>
      <c r="H211" s="30">
        <f t="shared" si="78"/>
        <v>0</v>
      </c>
      <c r="I211" s="31">
        <f t="shared" si="79"/>
        <v>0</v>
      </c>
      <c r="J211" s="48">
        <f>RANK(I211,Egyéni!$J$3:$J$156,0)</f>
        <v>49</v>
      </c>
      <c r="K211" s="114"/>
      <c r="L211" s="115"/>
    </row>
    <row r="212" spans="1:12" ht="20.25" customHeight="1" thickBot="1">
      <c r="A212" s="51"/>
      <c r="B212" s="64"/>
      <c r="C212" s="97"/>
      <c r="D212" s="30">
        <f t="shared" si="76"/>
        <v>0</v>
      </c>
      <c r="E212" s="97"/>
      <c r="F212" s="34">
        <f t="shared" si="77"/>
        <v>0</v>
      </c>
      <c r="G212" s="97"/>
      <c r="H212" s="30">
        <f t="shared" si="78"/>
        <v>0</v>
      </c>
      <c r="I212" s="31">
        <f t="shared" si="79"/>
        <v>0</v>
      </c>
      <c r="J212" s="48">
        <f>RANK(I212,Egyéni!$J$3:$J$156,0)</f>
        <v>49</v>
      </c>
      <c r="K212" s="116"/>
      <c r="L212" s="117"/>
    </row>
    <row r="213" spans="1:12" ht="20.25" customHeight="1">
      <c r="A213" s="51"/>
      <c r="B213" s="64"/>
      <c r="C213" s="97"/>
      <c r="D213" s="30">
        <f t="shared" si="76"/>
        <v>0</v>
      </c>
      <c r="E213" s="97"/>
      <c r="F213" s="34">
        <f t="shared" si="77"/>
        <v>0</v>
      </c>
      <c r="G213" s="97"/>
      <c r="H213" s="30">
        <f t="shared" si="78"/>
        <v>0</v>
      </c>
      <c r="I213" s="31">
        <f t="shared" si="79"/>
        <v>0</v>
      </c>
      <c r="J213" s="48">
        <f>RANK(I213,Egyéni!$J$3:$J$156,0)</f>
        <v>49</v>
      </c>
      <c r="K213" s="39" t="s">
        <v>17</v>
      </c>
      <c r="L213" s="60"/>
    </row>
    <row r="214" spans="1:12" ht="20.25" customHeight="1" thickBot="1">
      <c r="A214" s="53"/>
      <c r="B214" s="65"/>
      <c r="C214" s="98"/>
      <c r="D214" s="32">
        <f t="shared" si="76"/>
        <v>0</v>
      </c>
      <c r="E214" s="98"/>
      <c r="F214" s="32">
        <f t="shared" si="77"/>
        <v>0</v>
      </c>
      <c r="G214" s="98"/>
      <c r="H214" s="32">
        <f t="shared" si="78"/>
        <v>0</v>
      </c>
      <c r="I214" s="33">
        <f t="shared" si="79"/>
        <v>0</v>
      </c>
      <c r="J214" s="49">
        <f>RANK(I214,Egyéni!$J$3:$J$156,0)</f>
        <v>49</v>
      </c>
      <c r="K214" s="110">
        <f>IF(L213&lt;fiú!$D$2,0,VLOOKUP(L213,hfut,3,TRUE))</f>
        <v>0</v>
      </c>
      <c r="L214" s="111"/>
    </row>
    <row r="215" ht="20.25" customHeight="1"/>
    <row r="216" ht="20.25" customHeight="1" thickBot="1"/>
    <row r="217" spans="1:12" ht="20.25" customHeight="1" thickBot="1">
      <c r="A217" s="103"/>
      <c r="B217" s="104"/>
      <c r="C217" s="104"/>
      <c r="D217" s="104"/>
      <c r="E217" s="104"/>
      <c r="F217" s="104"/>
      <c r="G217" s="104"/>
      <c r="H217" s="104"/>
      <c r="I217" s="104"/>
      <c r="J217" s="105"/>
      <c r="K217" s="106">
        <f>RANK(K219,Csapat!$C$3:P220,0)</f>
        <v>9</v>
      </c>
      <c r="L217" s="107"/>
    </row>
    <row r="218" spans="1:12" ht="20.25" customHeight="1" thickBot="1">
      <c r="A218" s="36" t="s">
        <v>0</v>
      </c>
      <c r="B218" s="37" t="s">
        <v>1</v>
      </c>
      <c r="C218" s="102" t="s">
        <v>2</v>
      </c>
      <c r="D218" s="102"/>
      <c r="E218" s="102" t="s">
        <v>3</v>
      </c>
      <c r="F218" s="102"/>
      <c r="G218" s="102" t="s">
        <v>8</v>
      </c>
      <c r="H218" s="102"/>
      <c r="I218" s="37" t="s">
        <v>6</v>
      </c>
      <c r="J218" s="38" t="s">
        <v>7</v>
      </c>
      <c r="K218" s="108"/>
      <c r="L218" s="109"/>
    </row>
    <row r="219" spans="1:12" ht="20.25" customHeight="1">
      <c r="A219" s="57"/>
      <c r="B219" s="64"/>
      <c r="C219" s="55"/>
      <c r="D219" s="34">
        <f aca="true" t="shared" si="80" ref="D219:D224">IF(C219&lt;6.19,0,VLOOKUP(C219,rfut,5,TRUE))</f>
        <v>0</v>
      </c>
      <c r="E219" s="55"/>
      <c r="F219" s="34">
        <f aca="true" t="shared" si="81" ref="F219:F224">IF(E219&lt;1.79,0,VLOOKUP(E219,távol,4,TRUE))</f>
        <v>0</v>
      </c>
      <c r="G219" s="55"/>
      <c r="H219" s="34">
        <f aca="true" t="shared" si="82" ref="H219:H224">IF(G219&lt;4,0,VLOOKUP(G219,kisl,2,TRUE))</f>
        <v>0</v>
      </c>
      <c r="I219" s="35">
        <f aca="true" t="shared" si="83" ref="I219:I224">SUM(D219,F219,H219)</f>
        <v>0</v>
      </c>
      <c r="J219" s="47">
        <f>RANK(I219,Egyéni!$J$3:$J$156,0)</f>
        <v>49</v>
      </c>
      <c r="K219" s="112">
        <f>SUM(I219:I224)-MIN(I219:I224)+K224</f>
        <v>0</v>
      </c>
      <c r="L219" s="113"/>
    </row>
    <row r="220" spans="1:12" ht="20.25" customHeight="1">
      <c r="A220" s="51"/>
      <c r="B220" s="64"/>
      <c r="C220" s="56"/>
      <c r="D220" s="30">
        <f t="shared" si="80"/>
        <v>0</v>
      </c>
      <c r="E220" s="56"/>
      <c r="F220" s="34">
        <f t="shared" si="81"/>
        <v>0</v>
      </c>
      <c r="G220" s="56"/>
      <c r="H220" s="30">
        <f t="shared" si="82"/>
        <v>0</v>
      </c>
      <c r="I220" s="31">
        <f t="shared" si="83"/>
        <v>0</v>
      </c>
      <c r="J220" s="48">
        <f>RANK(I220,Egyéni!$J$3:$J$156,0)</f>
        <v>49</v>
      </c>
      <c r="K220" s="114"/>
      <c r="L220" s="115"/>
    </row>
    <row r="221" spans="1:12" ht="20.25" customHeight="1">
      <c r="A221" s="51"/>
      <c r="B221" s="64"/>
      <c r="C221" s="97"/>
      <c r="D221" s="30">
        <f t="shared" si="80"/>
        <v>0</v>
      </c>
      <c r="E221" s="97"/>
      <c r="F221" s="34">
        <f t="shared" si="81"/>
        <v>0</v>
      </c>
      <c r="G221" s="97"/>
      <c r="H221" s="30">
        <f t="shared" si="82"/>
        <v>0</v>
      </c>
      <c r="I221" s="31">
        <f t="shared" si="83"/>
        <v>0</v>
      </c>
      <c r="J221" s="48">
        <f>RANK(I221,Egyéni!$J$3:$J$156,0)</f>
        <v>49</v>
      </c>
      <c r="K221" s="114"/>
      <c r="L221" s="115"/>
    </row>
    <row r="222" spans="1:12" ht="20.25" customHeight="1" thickBot="1">
      <c r="A222" s="51"/>
      <c r="B222" s="64"/>
      <c r="C222" s="97"/>
      <c r="D222" s="30">
        <f t="shared" si="80"/>
        <v>0</v>
      </c>
      <c r="E222" s="97"/>
      <c r="F222" s="34">
        <f t="shared" si="81"/>
        <v>0</v>
      </c>
      <c r="G222" s="97"/>
      <c r="H222" s="30">
        <f t="shared" si="82"/>
        <v>0</v>
      </c>
      <c r="I222" s="31">
        <f t="shared" si="83"/>
        <v>0</v>
      </c>
      <c r="J222" s="48">
        <f>RANK(I222,Egyéni!$J$3:$J$156,0)</f>
        <v>49</v>
      </c>
      <c r="K222" s="116"/>
      <c r="L222" s="117"/>
    </row>
    <row r="223" spans="1:12" ht="20.25" customHeight="1">
      <c r="A223" s="51"/>
      <c r="B223" s="64"/>
      <c r="C223" s="97"/>
      <c r="D223" s="30">
        <f t="shared" si="80"/>
        <v>0</v>
      </c>
      <c r="E223" s="97"/>
      <c r="F223" s="34">
        <f t="shared" si="81"/>
        <v>0</v>
      </c>
      <c r="G223" s="97"/>
      <c r="H223" s="30">
        <f t="shared" si="82"/>
        <v>0</v>
      </c>
      <c r="I223" s="31">
        <f t="shared" si="83"/>
        <v>0</v>
      </c>
      <c r="J223" s="48">
        <f>RANK(I223,Egyéni!$J$3:$J$156,0)</f>
        <v>49</v>
      </c>
      <c r="K223" s="39" t="s">
        <v>17</v>
      </c>
      <c r="L223" s="60"/>
    </row>
    <row r="224" spans="1:12" ht="20.25" customHeight="1" thickBot="1">
      <c r="A224" s="53"/>
      <c r="B224" s="65"/>
      <c r="C224" s="98"/>
      <c r="D224" s="32">
        <f t="shared" si="80"/>
        <v>0</v>
      </c>
      <c r="E224" s="98"/>
      <c r="F224" s="32">
        <f t="shared" si="81"/>
        <v>0</v>
      </c>
      <c r="G224" s="98"/>
      <c r="H224" s="32">
        <f t="shared" si="82"/>
        <v>0</v>
      </c>
      <c r="I224" s="33">
        <f t="shared" si="83"/>
        <v>0</v>
      </c>
      <c r="J224" s="49">
        <f>RANK(I224,Egyéni!$J$3:$J$156,0)</f>
        <v>49</v>
      </c>
      <c r="K224" s="110">
        <f>IF(L223&lt;fiú!$D$2,0,VLOOKUP(L223,hfut,3,TRUE))</f>
        <v>0</v>
      </c>
      <c r="L224" s="111"/>
    </row>
    <row r="225" ht="20.25" customHeight="1"/>
    <row r="226" ht="20.25" customHeight="1" thickBot="1"/>
    <row r="227" spans="1:12" ht="20.25" customHeight="1" thickBot="1">
      <c r="A227" s="103"/>
      <c r="B227" s="104"/>
      <c r="C227" s="104"/>
      <c r="D227" s="104"/>
      <c r="E227" s="104"/>
      <c r="F227" s="104"/>
      <c r="G227" s="104"/>
      <c r="H227" s="104"/>
      <c r="I227" s="104"/>
      <c r="J227" s="105"/>
      <c r="K227" s="106">
        <f>RANK(K229,Csapat!$C$3:P230,0)</f>
        <v>9</v>
      </c>
      <c r="L227" s="107"/>
    </row>
    <row r="228" spans="1:12" ht="20.25" customHeight="1" thickBot="1">
      <c r="A228" s="36" t="s">
        <v>0</v>
      </c>
      <c r="B228" s="37" t="s">
        <v>1</v>
      </c>
      <c r="C228" s="102" t="s">
        <v>2</v>
      </c>
      <c r="D228" s="102"/>
      <c r="E228" s="102" t="s">
        <v>3</v>
      </c>
      <c r="F228" s="102"/>
      <c r="G228" s="102" t="s">
        <v>8</v>
      </c>
      <c r="H228" s="102"/>
      <c r="I228" s="37" t="s">
        <v>6</v>
      </c>
      <c r="J228" s="38" t="s">
        <v>7</v>
      </c>
      <c r="K228" s="108"/>
      <c r="L228" s="109"/>
    </row>
    <row r="229" spans="1:12" ht="20.25" customHeight="1">
      <c r="A229" s="57"/>
      <c r="B229" s="64"/>
      <c r="C229" s="55"/>
      <c r="D229" s="34">
        <f aca="true" t="shared" si="84" ref="D229:D234">IF(C229&lt;6.19,0,VLOOKUP(C229,rfut,5,TRUE))</f>
        <v>0</v>
      </c>
      <c r="E229" s="55"/>
      <c r="F229" s="34">
        <f aca="true" t="shared" si="85" ref="F229:F234">IF(E229&lt;1.79,0,VLOOKUP(E229,távol,4,TRUE))</f>
        <v>0</v>
      </c>
      <c r="G229" s="55"/>
      <c r="H229" s="34">
        <f aca="true" t="shared" si="86" ref="H229:H234">IF(G229&lt;4,0,VLOOKUP(G229,kisl,2,TRUE))</f>
        <v>0</v>
      </c>
      <c r="I229" s="35">
        <f aca="true" t="shared" si="87" ref="I229:I234">SUM(D229,F229,H229)</f>
        <v>0</v>
      </c>
      <c r="J229" s="47">
        <f>RANK(I229,Egyéni!$J$3:$J$156,0)</f>
        <v>49</v>
      </c>
      <c r="K229" s="112">
        <f>SUM(I229:I234)-MIN(I229:I234)+K234</f>
        <v>0</v>
      </c>
      <c r="L229" s="113"/>
    </row>
    <row r="230" spans="1:12" ht="20.25" customHeight="1">
      <c r="A230" s="51"/>
      <c r="B230" s="64"/>
      <c r="C230" s="56"/>
      <c r="D230" s="30">
        <f t="shared" si="84"/>
        <v>0</v>
      </c>
      <c r="E230" s="56"/>
      <c r="F230" s="34">
        <f t="shared" si="85"/>
        <v>0</v>
      </c>
      <c r="G230" s="56"/>
      <c r="H230" s="30">
        <f t="shared" si="86"/>
        <v>0</v>
      </c>
      <c r="I230" s="31">
        <f t="shared" si="87"/>
        <v>0</v>
      </c>
      <c r="J230" s="48">
        <f>RANK(I230,Egyéni!$J$3:$J$156,0)</f>
        <v>49</v>
      </c>
      <c r="K230" s="114"/>
      <c r="L230" s="115"/>
    </row>
    <row r="231" spans="1:12" ht="20.25" customHeight="1">
      <c r="A231" s="51"/>
      <c r="B231" s="64"/>
      <c r="C231" s="97"/>
      <c r="D231" s="30">
        <f t="shared" si="84"/>
        <v>0</v>
      </c>
      <c r="E231" s="97"/>
      <c r="F231" s="34">
        <f t="shared" si="85"/>
        <v>0</v>
      </c>
      <c r="G231" s="97"/>
      <c r="H231" s="30">
        <f t="shared" si="86"/>
        <v>0</v>
      </c>
      <c r="I231" s="31">
        <f t="shared" si="87"/>
        <v>0</v>
      </c>
      <c r="J231" s="48">
        <f>RANK(I231,Egyéni!$J$3:$J$156,0)</f>
        <v>49</v>
      </c>
      <c r="K231" s="114"/>
      <c r="L231" s="115"/>
    </row>
    <row r="232" spans="1:12" ht="20.25" customHeight="1" thickBot="1">
      <c r="A232" s="51"/>
      <c r="B232" s="64"/>
      <c r="C232" s="97"/>
      <c r="D232" s="30">
        <f t="shared" si="84"/>
        <v>0</v>
      </c>
      <c r="E232" s="97"/>
      <c r="F232" s="34">
        <f t="shared" si="85"/>
        <v>0</v>
      </c>
      <c r="G232" s="97"/>
      <c r="H232" s="30">
        <f t="shared" si="86"/>
        <v>0</v>
      </c>
      <c r="I232" s="31">
        <f t="shared" si="87"/>
        <v>0</v>
      </c>
      <c r="J232" s="48">
        <f>RANK(I232,Egyéni!$J$3:$J$156,0)</f>
        <v>49</v>
      </c>
      <c r="K232" s="116"/>
      <c r="L232" s="117"/>
    </row>
    <row r="233" spans="1:12" ht="20.25" customHeight="1">
      <c r="A233" s="51"/>
      <c r="B233" s="64"/>
      <c r="C233" s="97"/>
      <c r="D233" s="30">
        <f t="shared" si="84"/>
        <v>0</v>
      </c>
      <c r="E233" s="97"/>
      <c r="F233" s="34">
        <f t="shared" si="85"/>
        <v>0</v>
      </c>
      <c r="G233" s="97"/>
      <c r="H233" s="30">
        <f t="shared" si="86"/>
        <v>0</v>
      </c>
      <c r="I233" s="31">
        <f t="shared" si="87"/>
        <v>0</v>
      </c>
      <c r="J233" s="48">
        <f>RANK(I233,Egyéni!$J$3:$J$156,0)</f>
        <v>49</v>
      </c>
      <c r="K233" s="39" t="s">
        <v>17</v>
      </c>
      <c r="L233" s="60"/>
    </row>
    <row r="234" spans="1:12" ht="20.25" customHeight="1" thickBot="1">
      <c r="A234" s="53"/>
      <c r="B234" s="65"/>
      <c r="C234" s="98"/>
      <c r="D234" s="32">
        <f t="shared" si="84"/>
        <v>0</v>
      </c>
      <c r="E234" s="98"/>
      <c r="F234" s="32">
        <f t="shared" si="85"/>
        <v>0</v>
      </c>
      <c r="G234" s="98"/>
      <c r="H234" s="32">
        <f t="shared" si="86"/>
        <v>0</v>
      </c>
      <c r="I234" s="33">
        <f t="shared" si="87"/>
        <v>0</v>
      </c>
      <c r="J234" s="49">
        <f>RANK(I234,Egyéni!$J$3:$J$156,0)</f>
        <v>49</v>
      </c>
      <c r="K234" s="110">
        <f>IF(L233&lt;fiú!$D$2,0,VLOOKUP(L233,hfut,3,TRUE))</f>
        <v>0</v>
      </c>
      <c r="L234" s="111"/>
    </row>
    <row r="235" ht="20.25" customHeight="1"/>
    <row r="236" ht="20.25" customHeight="1" thickBot="1"/>
    <row r="237" spans="1:12" ht="20.25" customHeight="1" thickBot="1">
      <c r="A237" s="103"/>
      <c r="B237" s="104"/>
      <c r="C237" s="104"/>
      <c r="D237" s="104"/>
      <c r="E237" s="104"/>
      <c r="F237" s="104"/>
      <c r="G237" s="104"/>
      <c r="H237" s="104"/>
      <c r="I237" s="104"/>
      <c r="J237" s="105"/>
      <c r="K237" s="106">
        <f>RANK(K239,Csapat!$C$3:P240,0)</f>
        <v>9</v>
      </c>
      <c r="L237" s="107"/>
    </row>
    <row r="238" spans="1:12" ht="20.25" customHeight="1" thickBot="1">
      <c r="A238" s="36" t="s">
        <v>0</v>
      </c>
      <c r="B238" s="37" t="s">
        <v>1</v>
      </c>
      <c r="C238" s="102" t="s">
        <v>2</v>
      </c>
      <c r="D238" s="102"/>
      <c r="E238" s="102" t="s">
        <v>3</v>
      </c>
      <c r="F238" s="102"/>
      <c r="G238" s="102" t="s">
        <v>8</v>
      </c>
      <c r="H238" s="102"/>
      <c r="I238" s="37" t="s">
        <v>6</v>
      </c>
      <c r="J238" s="38" t="s">
        <v>7</v>
      </c>
      <c r="K238" s="108"/>
      <c r="L238" s="109"/>
    </row>
    <row r="239" spans="1:12" ht="20.25" customHeight="1">
      <c r="A239" s="57"/>
      <c r="B239" s="64"/>
      <c r="C239" s="55"/>
      <c r="D239" s="34">
        <f aca="true" t="shared" si="88" ref="D239:D244">IF(C239&lt;6.19,0,VLOOKUP(C239,rfut,5,TRUE))</f>
        <v>0</v>
      </c>
      <c r="E239" s="55"/>
      <c r="F239" s="34">
        <f aca="true" t="shared" si="89" ref="F239:F244">IF(E239&lt;1.79,0,VLOOKUP(E239,távol,4,TRUE))</f>
        <v>0</v>
      </c>
      <c r="G239" s="55"/>
      <c r="H239" s="34">
        <f aca="true" t="shared" si="90" ref="H239:H244">IF(G239&lt;4,0,VLOOKUP(G239,kisl,2,TRUE))</f>
        <v>0</v>
      </c>
      <c r="I239" s="35">
        <f aca="true" t="shared" si="91" ref="I239:I244">SUM(D239,F239,H239)</f>
        <v>0</v>
      </c>
      <c r="J239" s="47">
        <f>RANK(I239,Egyéni!$J$3:$J$156,0)</f>
        <v>49</v>
      </c>
      <c r="K239" s="112">
        <f>SUM(I239:I244)-MIN(I239:I244)+K244</f>
        <v>0</v>
      </c>
      <c r="L239" s="113"/>
    </row>
    <row r="240" spans="1:12" ht="20.25" customHeight="1">
      <c r="A240" s="51"/>
      <c r="B240" s="64"/>
      <c r="C240" s="56"/>
      <c r="D240" s="30">
        <f t="shared" si="88"/>
        <v>0</v>
      </c>
      <c r="E240" s="56"/>
      <c r="F240" s="34">
        <f t="shared" si="89"/>
        <v>0</v>
      </c>
      <c r="G240" s="56"/>
      <c r="H240" s="30">
        <f t="shared" si="90"/>
        <v>0</v>
      </c>
      <c r="I240" s="31">
        <f t="shared" si="91"/>
        <v>0</v>
      </c>
      <c r="J240" s="48">
        <f>RANK(I240,Egyéni!$J$3:$J$156,0)</f>
        <v>49</v>
      </c>
      <c r="K240" s="114"/>
      <c r="L240" s="115"/>
    </row>
    <row r="241" spans="1:12" ht="20.25" customHeight="1">
      <c r="A241" s="51"/>
      <c r="B241" s="64"/>
      <c r="C241" s="97"/>
      <c r="D241" s="30">
        <f t="shared" si="88"/>
        <v>0</v>
      </c>
      <c r="E241" s="97"/>
      <c r="F241" s="34">
        <f t="shared" si="89"/>
        <v>0</v>
      </c>
      <c r="G241" s="97"/>
      <c r="H241" s="30">
        <f t="shared" si="90"/>
        <v>0</v>
      </c>
      <c r="I241" s="31">
        <f t="shared" si="91"/>
        <v>0</v>
      </c>
      <c r="J241" s="48">
        <f>RANK(I241,Egyéni!$J$3:$J$156,0)</f>
        <v>49</v>
      </c>
      <c r="K241" s="114"/>
      <c r="L241" s="115"/>
    </row>
    <row r="242" spans="1:12" ht="20.25" customHeight="1" thickBot="1">
      <c r="A242" s="51"/>
      <c r="B242" s="64"/>
      <c r="C242" s="97"/>
      <c r="D242" s="30">
        <f t="shared" si="88"/>
        <v>0</v>
      </c>
      <c r="E242" s="97"/>
      <c r="F242" s="34">
        <f t="shared" si="89"/>
        <v>0</v>
      </c>
      <c r="G242" s="97"/>
      <c r="H242" s="30">
        <f t="shared" si="90"/>
        <v>0</v>
      </c>
      <c r="I242" s="31">
        <f t="shared" si="91"/>
        <v>0</v>
      </c>
      <c r="J242" s="48">
        <f>RANK(I242,Egyéni!$J$3:$J$156,0)</f>
        <v>49</v>
      </c>
      <c r="K242" s="116"/>
      <c r="L242" s="117"/>
    </row>
    <row r="243" spans="1:12" ht="20.25" customHeight="1">
      <c r="A243" s="51"/>
      <c r="B243" s="64"/>
      <c r="C243" s="97"/>
      <c r="D243" s="30">
        <f t="shared" si="88"/>
        <v>0</v>
      </c>
      <c r="E243" s="97"/>
      <c r="F243" s="34">
        <f t="shared" si="89"/>
        <v>0</v>
      </c>
      <c r="G243" s="97"/>
      <c r="H243" s="30">
        <f t="shared" si="90"/>
        <v>0</v>
      </c>
      <c r="I243" s="31">
        <f t="shared" si="91"/>
        <v>0</v>
      </c>
      <c r="J243" s="48">
        <f>RANK(I243,Egyéni!$J$3:$J$156,0)</f>
        <v>49</v>
      </c>
      <c r="K243" s="39" t="s">
        <v>17</v>
      </c>
      <c r="L243" s="60"/>
    </row>
    <row r="244" spans="1:12" ht="20.25" customHeight="1" thickBot="1">
      <c r="A244" s="53"/>
      <c r="B244" s="65"/>
      <c r="C244" s="98"/>
      <c r="D244" s="32">
        <f t="shared" si="88"/>
        <v>0</v>
      </c>
      <c r="E244" s="98"/>
      <c r="F244" s="32">
        <f t="shared" si="89"/>
        <v>0</v>
      </c>
      <c r="G244" s="98"/>
      <c r="H244" s="32">
        <f t="shared" si="90"/>
        <v>0</v>
      </c>
      <c r="I244" s="33">
        <f t="shared" si="91"/>
        <v>0</v>
      </c>
      <c r="J244" s="49">
        <f>RANK(I244,Egyéni!$J$3:$J$156,0)</f>
        <v>49</v>
      </c>
      <c r="K244" s="110">
        <f>IF(L243&lt;fiú!$D$2,0,VLOOKUP(L243,hfut,3,TRUE))</f>
        <v>0</v>
      </c>
      <c r="L244" s="111"/>
    </row>
    <row r="245" ht="20.25" customHeight="1"/>
  </sheetData>
  <sheetProtection sheet="1" objects="1" scenarios="1"/>
  <mergeCells count="181">
    <mergeCell ref="A1:L1"/>
    <mergeCell ref="K18:L18"/>
    <mergeCell ref="K19:L19"/>
    <mergeCell ref="K20:L20"/>
    <mergeCell ref="C3:D3"/>
    <mergeCell ref="E3:F3"/>
    <mergeCell ref="G3:H3"/>
    <mergeCell ref="K23:L23"/>
    <mergeCell ref="K24:L24"/>
    <mergeCell ref="K25:L25"/>
    <mergeCell ref="K3:L3"/>
    <mergeCell ref="K21:L21"/>
    <mergeCell ref="K22:L22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12:L12"/>
    <mergeCell ref="K13:L13"/>
    <mergeCell ref="K14:L14"/>
    <mergeCell ref="K15:L15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219:L222"/>
    <mergeCell ref="K224:L224"/>
    <mergeCell ref="A227:J227"/>
    <mergeCell ref="K227:L228"/>
    <mergeCell ref="C228:D228"/>
    <mergeCell ref="E228:F228"/>
    <mergeCell ref="G228:H228"/>
    <mergeCell ref="A237:J237"/>
    <mergeCell ref="K237:L238"/>
    <mergeCell ref="C238:D238"/>
    <mergeCell ref="E238:F238"/>
    <mergeCell ref="G238:H238"/>
    <mergeCell ref="K199:L202"/>
    <mergeCell ref="K204:L204"/>
    <mergeCell ref="A207:J207"/>
    <mergeCell ref="K207:L208"/>
    <mergeCell ref="C208:D208"/>
    <mergeCell ref="E208:F208"/>
    <mergeCell ref="G208:H208"/>
    <mergeCell ref="A217:J217"/>
    <mergeCell ref="K217:L218"/>
    <mergeCell ref="C218:D218"/>
    <mergeCell ref="E218:F218"/>
    <mergeCell ref="G218:H218"/>
    <mergeCell ref="K179:L182"/>
    <mergeCell ref="K184:L184"/>
    <mergeCell ref="A187:J187"/>
    <mergeCell ref="K187:L188"/>
    <mergeCell ref="C188:D188"/>
    <mergeCell ref="E188:F188"/>
    <mergeCell ref="G188:H188"/>
    <mergeCell ref="A197:J197"/>
    <mergeCell ref="K197:L198"/>
    <mergeCell ref="C198:D198"/>
    <mergeCell ref="E198:F198"/>
    <mergeCell ref="G198:H198"/>
    <mergeCell ref="K159:L162"/>
    <mergeCell ref="K164:L164"/>
    <mergeCell ref="A167:J167"/>
    <mergeCell ref="K167:L168"/>
    <mergeCell ref="C168:D168"/>
    <mergeCell ref="E168:F168"/>
    <mergeCell ref="G168:H168"/>
    <mergeCell ref="A177:J177"/>
    <mergeCell ref="K177:L178"/>
    <mergeCell ref="C178:D178"/>
    <mergeCell ref="E178:F178"/>
    <mergeCell ref="G178:H178"/>
    <mergeCell ref="K139:L142"/>
    <mergeCell ref="K144:L144"/>
    <mergeCell ref="A147:J147"/>
    <mergeCell ref="K147:L148"/>
    <mergeCell ref="C148:D148"/>
    <mergeCell ref="E148:F148"/>
    <mergeCell ref="G148:H148"/>
    <mergeCell ref="K149:L152"/>
    <mergeCell ref="K154:L154"/>
    <mergeCell ref="A157:J157"/>
    <mergeCell ref="K157:L158"/>
    <mergeCell ref="C158:D158"/>
    <mergeCell ref="E158:F158"/>
    <mergeCell ref="G158:H158"/>
    <mergeCell ref="K119:L122"/>
    <mergeCell ref="K124:L124"/>
    <mergeCell ref="A127:J127"/>
    <mergeCell ref="K127:L128"/>
    <mergeCell ref="C128:D128"/>
    <mergeCell ref="E128:F128"/>
    <mergeCell ref="G128:H128"/>
    <mergeCell ref="K129:L132"/>
    <mergeCell ref="K134:L134"/>
    <mergeCell ref="A137:J137"/>
    <mergeCell ref="K137:L138"/>
    <mergeCell ref="C138:D138"/>
    <mergeCell ref="E138:F138"/>
    <mergeCell ref="G138:H138"/>
    <mergeCell ref="K99:L102"/>
    <mergeCell ref="K104:L104"/>
    <mergeCell ref="A107:J107"/>
    <mergeCell ref="K107:L108"/>
    <mergeCell ref="C108:D108"/>
    <mergeCell ref="E108:F108"/>
    <mergeCell ref="G108:H108"/>
    <mergeCell ref="K109:L112"/>
    <mergeCell ref="K114:L114"/>
    <mergeCell ref="A117:J117"/>
    <mergeCell ref="K117:L118"/>
    <mergeCell ref="C118:D118"/>
    <mergeCell ref="E118:F118"/>
    <mergeCell ref="G118:H118"/>
    <mergeCell ref="K79:L82"/>
    <mergeCell ref="K84:L84"/>
    <mergeCell ref="A87:J87"/>
    <mergeCell ref="K87:L88"/>
    <mergeCell ref="C88:D88"/>
    <mergeCell ref="E88:F88"/>
    <mergeCell ref="G88:H88"/>
    <mergeCell ref="K89:L92"/>
    <mergeCell ref="K94:L94"/>
    <mergeCell ref="A97:J97"/>
    <mergeCell ref="K97:L98"/>
    <mergeCell ref="C98:D98"/>
    <mergeCell ref="E98:F98"/>
    <mergeCell ref="G98:H98"/>
    <mergeCell ref="K59:L62"/>
    <mergeCell ref="K64:L64"/>
    <mergeCell ref="A67:J67"/>
    <mergeCell ref="K67:L68"/>
    <mergeCell ref="C68:D68"/>
    <mergeCell ref="E68:F68"/>
    <mergeCell ref="G68:H68"/>
    <mergeCell ref="K69:L72"/>
    <mergeCell ref="K74:L74"/>
    <mergeCell ref="A77:J77"/>
    <mergeCell ref="K77:L78"/>
    <mergeCell ref="C78:D78"/>
    <mergeCell ref="E78:F78"/>
    <mergeCell ref="G78:H78"/>
    <mergeCell ref="K39:L42"/>
    <mergeCell ref="K44:L44"/>
    <mergeCell ref="A47:J47"/>
    <mergeCell ref="K47:L48"/>
    <mergeCell ref="C48:D48"/>
    <mergeCell ref="E48:F48"/>
    <mergeCell ref="G48:H48"/>
    <mergeCell ref="K49:L52"/>
    <mergeCell ref="K54:L54"/>
    <mergeCell ref="A57:J57"/>
    <mergeCell ref="K57:L58"/>
    <mergeCell ref="C58:D58"/>
    <mergeCell ref="E58:F58"/>
    <mergeCell ref="G58:H58"/>
    <mergeCell ref="K27:L28"/>
    <mergeCell ref="K34:L34"/>
    <mergeCell ref="K29:L32"/>
    <mergeCell ref="A37:J37"/>
    <mergeCell ref="K37:L38"/>
    <mergeCell ref="C38:D38"/>
    <mergeCell ref="E38:F38"/>
    <mergeCell ref="G38:H38"/>
    <mergeCell ref="C28:D28"/>
    <mergeCell ref="E28:F28"/>
    <mergeCell ref="G28:H28"/>
    <mergeCell ref="A27:J27"/>
  </mergeCells>
  <conditionalFormatting sqref="B4:B25">
    <cfRule type="cellIs" priority="206" dxfId="0" operator="lessThan">
      <formula>2008</formula>
    </cfRule>
    <cfRule type="cellIs" priority="207" dxfId="0" operator="greaterThan">
      <formula>2009</formula>
    </cfRule>
  </conditionalFormatting>
  <conditionalFormatting sqref="D4:D25 H4:H25 K34:L34 D29:D34 H29:H34 F4:F25 F29:F34">
    <cfRule type="cellIs" priority="161" dxfId="0" operator="equal">
      <formula>300</formula>
    </cfRule>
  </conditionalFormatting>
  <conditionalFormatting sqref="D39:D44 H39:H44 K44:L44 K54:L54 D49:D54 H49:H54 K64:L64 D59:D64 H59:H64 K74:L74 H69:H74 D69:D74">
    <cfRule type="cellIs" priority="160" dxfId="0" operator="equal">
      <formula>300</formula>
    </cfRule>
  </conditionalFormatting>
  <conditionalFormatting sqref="D79:D84 H79:H84 K84:L84 K94:L94 K104:L104 K114:L114 H109:H114 D109:D114 D99:D104 H99:H104 H89:H94 D89:D94">
    <cfRule type="cellIs" priority="159" dxfId="0" operator="equal">
      <formula>300</formula>
    </cfRule>
  </conditionalFormatting>
  <conditionalFormatting sqref="D119:D124 H119:H124 K124:L124 K134:L134 H129:H134 D129:D134 D139:D144 H139:H144 K144:L144 K154:L154 H149:H154 D149:D154">
    <cfRule type="cellIs" priority="157" dxfId="0" operator="equal">
      <formula>300</formula>
    </cfRule>
  </conditionalFormatting>
  <conditionalFormatting sqref="D159:D164 H159:H164 K164:L164 K174:L174 H169:H174 D169:D174 D179:D184 H179:H184 K184:L184 K194:L194 D189:D194 H189:H194">
    <cfRule type="cellIs" priority="156" dxfId="0" operator="equal">
      <formula>300</formula>
    </cfRule>
  </conditionalFormatting>
  <conditionalFormatting sqref="D199:D204 H199:H204 K204:L204 K214:L214 H209:H214 D209:D214 D219:D224 H219:H224 K224:L224 K234:L234 H229:H234 D229:D234">
    <cfRule type="cellIs" priority="155" dxfId="0" operator="equal">
      <formula>300</formula>
    </cfRule>
  </conditionalFormatting>
  <conditionalFormatting sqref="D239:D244 H239:H244 K244:L244">
    <cfRule type="cellIs" priority="154" dxfId="0" operator="equal">
      <formula>300</formula>
    </cfRule>
  </conditionalFormatting>
  <conditionalFormatting sqref="F39:F44">
    <cfRule type="cellIs" priority="153" dxfId="0" operator="equal">
      <formula>300</formula>
    </cfRule>
  </conditionalFormatting>
  <conditionalFormatting sqref="F49:F54">
    <cfRule type="cellIs" priority="152" dxfId="0" operator="equal">
      <formula>300</formula>
    </cfRule>
  </conditionalFormatting>
  <conditionalFormatting sqref="F59:F64">
    <cfRule type="cellIs" priority="151" dxfId="0" operator="equal">
      <formula>300</formula>
    </cfRule>
  </conditionalFormatting>
  <conditionalFormatting sqref="F69:F74">
    <cfRule type="cellIs" priority="150" dxfId="0" operator="equal">
      <formula>300</formula>
    </cfRule>
  </conditionalFormatting>
  <conditionalFormatting sqref="F79:F84">
    <cfRule type="cellIs" priority="149" dxfId="0" operator="equal">
      <formula>300</formula>
    </cfRule>
  </conditionalFormatting>
  <conditionalFormatting sqref="F89:F94">
    <cfRule type="cellIs" priority="148" dxfId="0" operator="equal">
      <formula>300</formula>
    </cfRule>
  </conditionalFormatting>
  <conditionalFormatting sqref="F99:F104">
    <cfRule type="cellIs" priority="147" dxfId="0" operator="equal">
      <formula>300</formula>
    </cfRule>
  </conditionalFormatting>
  <conditionalFormatting sqref="F109:F114">
    <cfRule type="cellIs" priority="146" dxfId="0" operator="equal">
      <formula>300</formula>
    </cfRule>
  </conditionalFormatting>
  <conditionalFormatting sqref="F119:F124">
    <cfRule type="cellIs" priority="145" dxfId="0" operator="equal">
      <formula>300</formula>
    </cfRule>
  </conditionalFormatting>
  <conditionalFormatting sqref="F129:F134">
    <cfRule type="cellIs" priority="144" dxfId="0" operator="equal">
      <formula>300</formula>
    </cfRule>
  </conditionalFormatting>
  <conditionalFormatting sqref="F139:F144">
    <cfRule type="cellIs" priority="143" dxfId="0" operator="equal">
      <formula>300</formula>
    </cfRule>
  </conditionalFormatting>
  <conditionalFormatting sqref="F149:F154">
    <cfRule type="cellIs" priority="142" dxfId="0" operator="equal">
      <formula>300</formula>
    </cfRule>
  </conditionalFormatting>
  <conditionalFormatting sqref="F159:F164">
    <cfRule type="cellIs" priority="141" dxfId="0" operator="equal">
      <formula>300</formula>
    </cfRule>
  </conditionalFormatting>
  <conditionalFormatting sqref="F169:F174">
    <cfRule type="cellIs" priority="140" dxfId="0" operator="equal">
      <formula>300</formula>
    </cfRule>
  </conditionalFormatting>
  <conditionalFormatting sqref="F179:F184">
    <cfRule type="cellIs" priority="139" dxfId="0" operator="equal">
      <formula>300</formula>
    </cfRule>
  </conditionalFormatting>
  <conditionalFormatting sqref="F189:F194">
    <cfRule type="cellIs" priority="138" dxfId="0" operator="equal">
      <formula>300</formula>
    </cfRule>
  </conditionalFormatting>
  <conditionalFormatting sqref="F199:F204">
    <cfRule type="cellIs" priority="137" dxfId="0" operator="equal">
      <formula>300</formula>
    </cfRule>
  </conditionalFormatting>
  <conditionalFormatting sqref="F209:F214">
    <cfRule type="cellIs" priority="136" dxfId="0" operator="equal">
      <formula>300</formula>
    </cfRule>
  </conditionalFormatting>
  <conditionalFormatting sqref="F219:F224">
    <cfRule type="cellIs" priority="135" dxfId="0" operator="equal">
      <formula>300</formula>
    </cfRule>
  </conditionalFormatting>
  <conditionalFormatting sqref="F229:F234">
    <cfRule type="cellIs" priority="134" dxfId="0" operator="equal">
      <formula>300</formula>
    </cfRule>
  </conditionalFormatting>
  <conditionalFormatting sqref="F239:F244">
    <cfRule type="cellIs" priority="133" dxfId="0" operator="equal">
      <formula>300</formula>
    </cfRule>
  </conditionalFormatting>
  <conditionalFormatting sqref="B29:B34">
    <cfRule type="cellIs" priority="43" dxfId="0" operator="lessThan">
      <formula>2008</formula>
    </cfRule>
    <cfRule type="cellIs" priority="44" dxfId="0" operator="greaterThan">
      <formula>2009</formula>
    </cfRule>
  </conditionalFormatting>
  <conditionalFormatting sqref="B39:B44">
    <cfRule type="cellIs" priority="41" dxfId="0" operator="lessThan">
      <formula>2008</formula>
    </cfRule>
    <cfRule type="cellIs" priority="42" dxfId="0" operator="greaterThan">
      <formula>2009</formula>
    </cfRule>
  </conditionalFormatting>
  <conditionalFormatting sqref="B49:B54">
    <cfRule type="cellIs" priority="39" dxfId="0" operator="lessThan">
      <formula>2008</formula>
    </cfRule>
    <cfRule type="cellIs" priority="40" dxfId="0" operator="greaterThan">
      <formula>2009</formula>
    </cfRule>
  </conditionalFormatting>
  <conditionalFormatting sqref="B59:B64">
    <cfRule type="cellIs" priority="37" dxfId="0" operator="lessThan">
      <formula>2008</formula>
    </cfRule>
    <cfRule type="cellIs" priority="38" dxfId="0" operator="greaterThan">
      <formula>2009</formula>
    </cfRule>
  </conditionalFormatting>
  <conditionalFormatting sqref="B69:B74">
    <cfRule type="cellIs" priority="35" dxfId="0" operator="lessThan">
      <formula>2008</formula>
    </cfRule>
    <cfRule type="cellIs" priority="36" dxfId="0" operator="greaterThan">
      <formula>2009</formula>
    </cfRule>
  </conditionalFormatting>
  <conditionalFormatting sqref="B79:B84">
    <cfRule type="cellIs" priority="33" dxfId="0" operator="lessThan">
      <formula>2008</formula>
    </cfRule>
    <cfRule type="cellIs" priority="34" dxfId="0" operator="greaterThan">
      <formula>2009</formula>
    </cfRule>
  </conditionalFormatting>
  <conditionalFormatting sqref="B89:B94">
    <cfRule type="cellIs" priority="31" dxfId="0" operator="lessThan">
      <formula>2008</formula>
    </cfRule>
    <cfRule type="cellIs" priority="32" dxfId="0" operator="greaterThan">
      <formula>2009</formula>
    </cfRule>
  </conditionalFormatting>
  <conditionalFormatting sqref="B99:B104">
    <cfRule type="cellIs" priority="29" dxfId="0" operator="lessThan">
      <formula>2008</formula>
    </cfRule>
    <cfRule type="cellIs" priority="30" dxfId="0" operator="greaterThan">
      <formula>2009</formula>
    </cfRule>
  </conditionalFormatting>
  <conditionalFormatting sqref="B109:B114">
    <cfRule type="cellIs" priority="27" dxfId="0" operator="lessThan">
      <formula>2008</formula>
    </cfRule>
    <cfRule type="cellIs" priority="28" dxfId="0" operator="greaterThan">
      <formula>2009</formula>
    </cfRule>
  </conditionalFormatting>
  <conditionalFormatting sqref="B119:B124">
    <cfRule type="cellIs" priority="25" dxfId="0" operator="lessThan">
      <formula>2008</formula>
    </cfRule>
    <cfRule type="cellIs" priority="26" dxfId="0" operator="greaterThan">
      <formula>2009</formula>
    </cfRule>
  </conditionalFormatting>
  <conditionalFormatting sqref="B129:B134">
    <cfRule type="cellIs" priority="23" dxfId="0" operator="lessThan">
      <formula>2008</formula>
    </cfRule>
    <cfRule type="cellIs" priority="24" dxfId="0" operator="greaterThan">
      <formula>2009</formula>
    </cfRule>
  </conditionalFormatting>
  <conditionalFormatting sqref="B139:B144">
    <cfRule type="cellIs" priority="21" dxfId="0" operator="lessThan">
      <formula>2008</formula>
    </cfRule>
    <cfRule type="cellIs" priority="22" dxfId="0" operator="greaterThan">
      <formula>2009</formula>
    </cfRule>
  </conditionalFormatting>
  <conditionalFormatting sqref="B149:B154">
    <cfRule type="cellIs" priority="19" dxfId="0" operator="lessThan">
      <formula>2008</formula>
    </cfRule>
    <cfRule type="cellIs" priority="20" dxfId="0" operator="greaterThan">
      <formula>2009</formula>
    </cfRule>
  </conditionalFormatting>
  <conditionalFormatting sqref="B159:B164">
    <cfRule type="cellIs" priority="17" dxfId="0" operator="lessThan">
      <formula>2008</formula>
    </cfRule>
    <cfRule type="cellIs" priority="18" dxfId="0" operator="greaterThan">
      <formula>2009</formula>
    </cfRule>
  </conditionalFormatting>
  <conditionalFormatting sqref="B169:B174">
    <cfRule type="cellIs" priority="15" dxfId="0" operator="lessThan">
      <formula>2008</formula>
    </cfRule>
    <cfRule type="cellIs" priority="16" dxfId="0" operator="greaterThan">
      <formula>2009</formula>
    </cfRule>
  </conditionalFormatting>
  <conditionalFormatting sqref="B179:B184">
    <cfRule type="cellIs" priority="13" dxfId="0" operator="lessThan">
      <formula>2008</formula>
    </cfRule>
    <cfRule type="cellIs" priority="14" dxfId="0" operator="greaterThan">
      <formula>2009</formula>
    </cfRule>
  </conditionalFormatting>
  <conditionalFormatting sqref="B189:B194">
    <cfRule type="cellIs" priority="11" dxfId="0" operator="lessThan">
      <formula>2008</formula>
    </cfRule>
    <cfRule type="cellIs" priority="12" dxfId="0" operator="greaterThan">
      <formula>2009</formula>
    </cfRule>
  </conditionalFormatting>
  <conditionalFormatting sqref="B199:B204">
    <cfRule type="cellIs" priority="9" dxfId="0" operator="lessThan">
      <formula>2008</formula>
    </cfRule>
    <cfRule type="cellIs" priority="10" dxfId="0" operator="greaterThan">
      <formula>2009</formula>
    </cfRule>
  </conditionalFormatting>
  <conditionalFormatting sqref="B209:B214">
    <cfRule type="cellIs" priority="7" dxfId="0" operator="lessThan">
      <formula>2008</formula>
    </cfRule>
    <cfRule type="cellIs" priority="8" dxfId="0" operator="greaterThan">
      <formula>2009</formula>
    </cfRule>
  </conditionalFormatting>
  <conditionalFormatting sqref="B219:B224">
    <cfRule type="cellIs" priority="5" dxfId="0" operator="lessThan">
      <formula>2008</formula>
    </cfRule>
    <cfRule type="cellIs" priority="6" dxfId="0" operator="greaterThan">
      <formula>2009</formula>
    </cfRule>
  </conditionalFormatting>
  <conditionalFormatting sqref="B229:B234">
    <cfRule type="cellIs" priority="3" dxfId="0" operator="lessThan">
      <formula>2008</formula>
    </cfRule>
    <cfRule type="cellIs" priority="4" dxfId="0" operator="greaterThan">
      <formula>2009</formula>
    </cfRule>
  </conditionalFormatting>
  <conditionalFormatting sqref="B239:B244">
    <cfRule type="cellIs" priority="1" dxfId="0" operator="lessThan">
      <formula>2008</formula>
    </cfRule>
    <cfRule type="cellIs" priority="2" dxfId="0" operator="greaterThan">
      <formula>2009</formula>
    </cfRule>
  </conditionalFormatting>
  <printOptions/>
  <pageMargins left="0.7" right="0.7" top="0.75" bottom="0.75" header="0.3" footer="0.3"/>
  <pageSetup horizontalDpi="300" verticalDpi="300" orientation="portrait" paperSize="9" scale="63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161"/>
  <sheetViews>
    <sheetView view="pageBreakPreview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4.421875" style="0" bestFit="1" customWidth="1"/>
    <col min="5" max="5" width="3.57421875" style="0" bestFit="1" customWidth="1"/>
    <col min="6" max="6" width="4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7.140625" style="0" customWidth="1"/>
    <col min="11" max="11" width="9.140625" style="0" hidden="1" customWidth="1"/>
    <col min="12" max="12" width="37.28125" style="0" customWidth="1"/>
  </cols>
  <sheetData>
    <row r="1" spans="1:12" ht="15.75">
      <c r="A1" s="127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thickBot="1">
      <c r="A2" s="66" t="s">
        <v>173</v>
      </c>
      <c r="B2" s="66" t="s">
        <v>0</v>
      </c>
      <c r="C2" s="66" t="s">
        <v>175</v>
      </c>
      <c r="D2" s="66" t="s">
        <v>2</v>
      </c>
      <c r="E2" s="66" t="s">
        <v>174</v>
      </c>
      <c r="F2" s="66" t="s">
        <v>177</v>
      </c>
      <c r="G2" s="66" t="s">
        <v>174</v>
      </c>
      <c r="H2" s="66" t="s">
        <v>176</v>
      </c>
      <c r="I2" s="66" t="s">
        <v>174</v>
      </c>
      <c r="J2" s="66" t="s">
        <v>178</v>
      </c>
      <c r="K2" s="66"/>
      <c r="L2" s="66" t="s">
        <v>5</v>
      </c>
    </row>
    <row r="3" spans="1:12" ht="15">
      <c r="A3" s="87" t="s">
        <v>18</v>
      </c>
      <c r="B3" s="67" t="str">
        <f>'Be'!A73</f>
        <v>Orbán Zaják Péter</v>
      </c>
      <c r="C3" s="68">
        <f>'Be'!B73</f>
        <v>2008</v>
      </c>
      <c r="D3" s="69">
        <f>'Be'!C73</f>
        <v>9.1</v>
      </c>
      <c r="E3" s="70">
        <f>'Be'!D73</f>
        <v>156</v>
      </c>
      <c r="F3" s="69">
        <f>'Be'!E73</f>
        <v>4.4</v>
      </c>
      <c r="G3" s="70">
        <f>'Be'!F73</f>
        <v>118</v>
      </c>
      <c r="H3" s="69">
        <f>'Be'!G73</f>
        <v>38.32</v>
      </c>
      <c r="I3" s="70">
        <f>'Be'!H73</f>
        <v>98</v>
      </c>
      <c r="J3" s="71">
        <f>'Be'!I73</f>
        <v>372</v>
      </c>
      <c r="K3" s="72"/>
      <c r="L3" s="100" t="str">
        <f>'Be'!A67</f>
        <v>Szekszárd, Garay</v>
      </c>
    </row>
    <row r="4" spans="1:12" ht="15">
      <c r="A4" s="88" t="s">
        <v>19</v>
      </c>
      <c r="B4" s="73" t="str">
        <f>'Be'!A34</f>
        <v>Selyem Olivér</v>
      </c>
      <c r="C4" s="74">
        <f>'Be'!B34</f>
        <v>2008</v>
      </c>
      <c r="D4" s="75">
        <f>'Be'!C34</f>
        <v>9.2</v>
      </c>
      <c r="E4" s="76">
        <f>'Be'!D34</f>
        <v>152</v>
      </c>
      <c r="F4" s="75">
        <f>'Be'!E34</f>
        <v>4.04</v>
      </c>
      <c r="G4" s="76">
        <f>'Be'!F34</f>
        <v>99</v>
      </c>
      <c r="H4" s="75">
        <f>'Be'!G34</f>
        <v>36.37</v>
      </c>
      <c r="I4" s="76">
        <f>'Be'!H34</f>
        <v>92</v>
      </c>
      <c r="J4" s="77">
        <f>'Be'!I34</f>
        <v>343</v>
      </c>
      <c r="K4" s="78"/>
      <c r="L4" s="79" t="str">
        <f>'Be'!A27</f>
        <v>Bonyhád, BÁI</v>
      </c>
    </row>
    <row r="5" spans="1:12" ht="15">
      <c r="A5" s="89" t="s">
        <v>20</v>
      </c>
      <c r="B5" s="73" t="str">
        <f>'Be'!A4</f>
        <v>Felkl Dominik </v>
      </c>
      <c r="C5" s="74">
        <f>'Be'!B4</f>
        <v>2008</v>
      </c>
      <c r="D5" s="75">
        <f>'Be'!C4</f>
        <v>9</v>
      </c>
      <c r="E5" s="76">
        <f>'Be'!D4</f>
        <v>161</v>
      </c>
      <c r="F5" s="75">
        <f>'Be'!E4</f>
        <v>4.08</v>
      </c>
      <c r="G5" s="76">
        <f>'Be'!F4</f>
        <v>101</v>
      </c>
      <c r="H5" s="75">
        <f>'Be'!G4</f>
        <v>30.29</v>
      </c>
      <c r="I5" s="76">
        <f>'Be'!H4</f>
        <v>74</v>
      </c>
      <c r="J5" s="77">
        <f>'Be'!I4</f>
        <v>336</v>
      </c>
      <c r="K5" s="78"/>
      <c r="L5" s="101" t="str">
        <f>'Be'!K4</f>
        <v>Szekszárd, Baka</v>
      </c>
    </row>
    <row r="6" spans="1:17" ht="15">
      <c r="A6" s="88" t="s">
        <v>21</v>
      </c>
      <c r="B6" s="73" t="str">
        <f>'Be'!A33</f>
        <v>Tinelli Dárió</v>
      </c>
      <c r="C6" s="74">
        <f>'Be'!B33</f>
        <v>2008</v>
      </c>
      <c r="D6" s="75">
        <f>'Be'!C33</f>
        <v>9.2</v>
      </c>
      <c r="E6" s="76">
        <f>'Be'!D33</f>
        <v>152</v>
      </c>
      <c r="F6" s="75">
        <f>'Be'!E33</f>
        <v>4.15</v>
      </c>
      <c r="G6" s="76">
        <f>'Be'!F33</f>
        <v>105</v>
      </c>
      <c r="H6" s="75">
        <f>'Be'!G33</f>
        <v>31.44</v>
      </c>
      <c r="I6" s="76">
        <f>'Be'!H33</f>
        <v>77</v>
      </c>
      <c r="J6" s="77">
        <f>'Be'!I33</f>
        <v>334</v>
      </c>
      <c r="K6" s="78"/>
      <c r="L6" s="79" t="str">
        <f>'Be'!A27</f>
        <v>Bonyhád, BÁI</v>
      </c>
      <c r="Q6" s="40"/>
    </row>
    <row r="7" spans="1:17" ht="15">
      <c r="A7" s="89" t="s">
        <v>22</v>
      </c>
      <c r="B7" s="73" t="str">
        <f>'Be'!A49</f>
        <v>Gyánó Marcell</v>
      </c>
      <c r="C7" s="74">
        <f>'Be'!B49</f>
        <v>2009</v>
      </c>
      <c r="D7" s="75">
        <f>'Be'!C49</f>
        <v>9.1</v>
      </c>
      <c r="E7" s="76">
        <f>'Be'!D49</f>
        <v>156</v>
      </c>
      <c r="F7" s="75">
        <f>'Be'!E49</f>
        <v>4.08</v>
      </c>
      <c r="G7" s="76">
        <f>'Be'!F49</f>
        <v>101</v>
      </c>
      <c r="H7" s="75">
        <f>'Be'!G49</f>
        <v>31.42</v>
      </c>
      <c r="I7" s="76">
        <f>'Be'!H49</f>
        <v>77</v>
      </c>
      <c r="J7" s="77">
        <f>'Be'!I49</f>
        <v>334</v>
      </c>
      <c r="K7" s="78"/>
      <c r="L7" s="79" t="str">
        <f>'Be'!A47</f>
        <v>Dombóvár, József A.</v>
      </c>
      <c r="Q7" s="40"/>
    </row>
    <row r="8" spans="1:12" ht="15">
      <c r="A8" s="88" t="s">
        <v>23</v>
      </c>
      <c r="B8" s="73" t="str">
        <f>'Be'!A29</f>
        <v>Fábián Benedek</v>
      </c>
      <c r="C8" s="74">
        <f>'Be'!B29</f>
        <v>2009</v>
      </c>
      <c r="D8" s="75">
        <f>'Be'!C29</f>
        <v>9.01</v>
      </c>
      <c r="E8" s="76">
        <f>'Be'!D29</f>
        <v>160</v>
      </c>
      <c r="F8" s="75">
        <f>'Be'!E29</f>
        <v>4.04</v>
      </c>
      <c r="G8" s="76">
        <f>'Be'!F29</f>
        <v>99</v>
      </c>
      <c r="H8" s="75">
        <f>'Be'!G29</f>
        <v>30.1</v>
      </c>
      <c r="I8" s="76">
        <f>'Be'!H29</f>
        <v>73</v>
      </c>
      <c r="J8" s="77">
        <f>'Be'!I29</f>
        <v>332</v>
      </c>
      <c r="K8" s="78"/>
      <c r="L8" s="79" t="str">
        <f>'Be'!A27</f>
        <v>Bonyhád, BÁI</v>
      </c>
    </row>
    <row r="9" spans="1:12" ht="15">
      <c r="A9" s="89" t="s">
        <v>24</v>
      </c>
      <c r="B9" s="73" t="str">
        <f>'Be'!A109</f>
        <v>Sáfrány Dominik Ferenc</v>
      </c>
      <c r="C9" s="74">
        <f>'Be'!B109</f>
        <v>2008</v>
      </c>
      <c r="D9" s="75">
        <f>'Be'!C109</f>
        <v>9.6</v>
      </c>
      <c r="E9" s="76">
        <f>'Be'!D109</f>
        <v>135</v>
      </c>
      <c r="F9" s="75">
        <f>'Be'!E109</f>
        <v>4.18</v>
      </c>
      <c r="G9" s="76">
        <f>'Be'!F109</f>
        <v>106</v>
      </c>
      <c r="H9" s="75">
        <f>'Be'!G109</f>
        <v>31.59</v>
      </c>
      <c r="I9" s="76">
        <f>'Be'!H109</f>
        <v>77</v>
      </c>
      <c r="J9" s="77">
        <f>'Be'!I109</f>
        <v>318</v>
      </c>
      <c r="K9" s="78"/>
      <c r="L9" s="79" t="str">
        <f>'Be'!A107</f>
        <v>Nagydorog</v>
      </c>
    </row>
    <row r="10" spans="1:12" ht="15">
      <c r="A10" s="88" t="s">
        <v>25</v>
      </c>
      <c r="B10" s="73" t="str">
        <f>'Be'!A100</f>
        <v>Bárdos Erik</v>
      </c>
      <c r="C10" s="74">
        <f>'Be'!B100</f>
        <v>2008</v>
      </c>
      <c r="D10" s="75">
        <f>'Be'!C100</f>
        <v>9.5</v>
      </c>
      <c r="E10" s="76">
        <f>'Be'!D100</f>
        <v>139</v>
      </c>
      <c r="F10" s="75">
        <f>'Be'!E100</f>
        <v>3.99</v>
      </c>
      <c r="G10" s="76">
        <f>'Be'!F100</f>
        <v>97</v>
      </c>
      <c r="H10" s="75">
        <f>'Be'!G100</f>
        <v>31.97</v>
      </c>
      <c r="I10" s="76">
        <f>'Be'!H100</f>
        <v>79</v>
      </c>
      <c r="J10" s="77">
        <f>'Be'!I100</f>
        <v>315</v>
      </c>
      <c r="K10" s="78"/>
      <c r="L10" s="79" t="str">
        <f>'Be'!A97</f>
        <v>Bátaszék</v>
      </c>
    </row>
    <row r="11" spans="1:12" ht="15">
      <c r="A11" s="89" t="s">
        <v>26</v>
      </c>
      <c r="B11" s="73" t="str">
        <f>'Be'!A99</f>
        <v>Bakó Bálint</v>
      </c>
      <c r="C11" s="74">
        <f>'Be'!B99</f>
        <v>2008</v>
      </c>
      <c r="D11" s="75">
        <f>'Be'!C99</f>
        <v>9.5</v>
      </c>
      <c r="E11" s="76">
        <f>'Be'!D99</f>
        <v>139</v>
      </c>
      <c r="F11" s="75">
        <f>'Be'!E99</f>
        <v>3.87</v>
      </c>
      <c r="G11" s="76">
        <f>'Be'!F99</f>
        <v>91</v>
      </c>
      <c r="H11" s="75">
        <f>'Be'!G99</f>
        <v>33.66</v>
      </c>
      <c r="I11" s="76">
        <f>'Be'!H99</f>
        <v>84</v>
      </c>
      <c r="J11" s="77">
        <f>'Be'!I99</f>
        <v>314</v>
      </c>
      <c r="K11" s="78"/>
      <c r="L11" s="79" t="str">
        <f>'Be'!A97</f>
        <v>Bátaszék</v>
      </c>
    </row>
    <row r="12" spans="1:12" ht="15">
      <c r="A12" s="88" t="s">
        <v>27</v>
      </c>
      <c r="B12" s="73" t="str">
        <f>'Be'!A72</f>
        <v>Inalegwu Noel</v>
      </c>
      <c r="C12" s="74">
        <f>'Be'!B72</f>
        <v>2009</v>
      </c>
      <c r="D12" s="75">
        <f>'Be'!C72</f>
        <v>9.7</v>
      </c>
      <c r="E12" s="76">
        <f>'Be'!D72</f>
        <v>131</v>
      </c>
      <c r="F12" s="75">
        <f>'Be'!E72</f>
        <v>3.83</v>
      </c>
      <c r="G12" s="76">
        <f>'Be'!F72</f>
        <v>90</v>
      </c>
      <c r="H12" s="75">
        <f>'Be'!G72</f>
        <v>35.89</v>
      </c>
      <c r="I12" s="76">
        <f>'Be'!H72</f>
        <v>90</v>
      </c>
      <c r="J12" s="77">
        <f>'Be'!I72</f>
        <v>311</v>
      </c>
      <c r="K12" s="78"/>
      <c r="L12" s="79" t="str">
        <f>'Be'!A67</f>
        <v>Szekszárd, Garay</v>
      </c>
    </row>
    <row r="13" spans="1:12" ht="15">
      <c r="A13" s="89" t="s">
        <v>28</v>
      </c>
      <c r="B13" s="73" t="str">
        <f>'Be'!A43</f>
        <v>Szabó Dominik</v>
      </c>
      <c r="C13" s="74">
        <f>'Be'!B43</f>
        <v>2008</v>
      </c>
      <c r="D13" s="75">
        <f>'Be'!C43</f>
        <v>9.8</v>
      </c>
      <c r="E13" s="76">
        <f>'Be'!D43</f>
        <v>126</v>
      </c>
      <c r="F13" s="75">
        <f>'Be'!E43</f>
        <v>3.97</v>
      </c>
      <c r="G13" s="76">
        <f>'Be'!F43</f>
        <v>96</v>
      </c>
      <c r="H13" s="75">
        <f>'Be'!G43</f>
        <v>32.82</v>
      </c>
      <c r="I13" s="76">
        <f>'Be'!H43</f>
        <v>81</v>
      </c>
      <c r="J13" s="77">
        <f>'Be'!I43</f>
        <v>303</v>
      </c>
      <c r="K13" s="78"/>
      <c r="L13" s="79" t="str">
        <f>'Be'!A37</f>
        <v>Dombóvár,  Szt. Orsolya</v>
      </c>
    </row>
    <row r="14" spans="1:12" ht="15">
      <c r="A14" s="88" t="s">
        <v>29</v>
      </c>
      <c r="B14" s="73" t="str">
        <f>'Be'!A74</f>
        <v>Szilágyi Attila</v>
      </c>
      <c r="C14" s="74">
        <f>'Be'!B74</f>
        <v>2008</v>
      </c>
      <c r="D14" s="75">
        <f>'Be'!C74</f>
        <v>9.9</v>
      </c>
      <c r="E14" s="76">
        <f>'Be'!D74</f>
        <v>122</v>
      </c>
      <c r="F14" s="75">
        <f>'Be'!E74</f>
        <v>3.93</v>
      </c>
      <c r="G14" s="76">
        <f>'Be'!F74</f>
        <v>94</v>
      </c>
      <c r="H14" s="75">
        <f>'Be'!G74</f>
        <v>33.98</v>
      </c>
      <c r="I14" s="76">
        <f>'Be'!H74</f>
        <v>85</v>
      </c>
      <c r="J14" s="77">
        <f>'Be'!I74</f>
        <v>301</v>
      </c>
      <c r="K14" s="78"/>
      <c r="L14" s="79" t="str">
        <f>'Be'!A67</f>
        <v>Szekszárd, Garay</v>
      </c>
    </row>
    <row r="15" spans="1:12" ht="15">
      <c r="A15" s="89" t="s">
        <v>30</v>
      </c>
      <c r="B15" s="73" t="str">
        <f>'Be'!A52</f>
        <v>Teleki Alex</v>
      </c>
      <c r="C15" s="74">
        <f>'Be'!B52</f>
        <v>2009</v>
      </c>
      <c r="D15" s="75">
        <f>'Be'!C52</f>
        <v>9.8</v>
      </c>
      <c r="E15" s="76">
        <f>'Be'!D52</f>
        <v>126</v>
      </c>
      <c r="F15" s="75">
        <f>'Be'!E52</f>
        <v>3.79</v>
      </c>
      <c r="G15" s="76">
        <f>'Be'!F52</f>
        <v>88</v>
      </c>
      <c r="H15" s="75">
        <f>'Be'!G52</f>
        <v>33.49</v>
      </c>
      <c r="I15" s="76">
        <f>'Be'!H52</f>
        <v>83</v>
      </c>
      <c r="J15" s="77">
        <f>'Be'!I52</f>
        <v>297</v>
      </c>
      <c r="K15" s="78"/>
      <c r="L15" s="79" t="str">
        <f>'Be'!A47</f>
        <v>Dombóvár, József A.</v>
      </c>
    </row>
    <row r="16" spans="1:12" ht="15">
      <c r="A16" s="88" t="s">
        <v>31</v>
      </c>
      <c r="B16" s="73" t="str">
        <f>'Be'!A71</f>
        <v>Galambos János</v>
      </c>
      <c r="C16" s="74">
        <f>'Be'!B71</f>
        <v>2008</v>
      </c>
      <c r="D16" s="75">
        <f>'Be'!C71</f>
        <v>9.9</v>
      </c>
      <c r="E16" s="76">
        <f>'Be'!D71</f>
        <v>122</v>
      </c>
      <c r="F16" s="75">
        <f>'Be'!E71</f>
        <v>3.6</v>
      </c>
      <c r="G16" s="76">
        <f>'Be'!F71</f>
        <v>79</v>
      </c>
      <c r="H16" s="75">
        <f>'Be'!G71</f>
        <v>37.93</v>
      </c>
      <c r="I16" s="76">
        <f>'Be'!H71</f>
        <v>96</v>
      </c>
      <c r="J16" s="77">
        <f>'Be'!I71</f>
        <v>297</v>
      </c>
      <c r="K16" s="78"/>
      <c r="L16" s="79" t="str">
        <f>'Be'!A67</f>
        <v>Szekszárd, Garay</v>
      </c>
    </row>
    <row r="17" spans="1:12" ht="15">
      <c r="A17" s="89" t="s">
        <v>32</v>
      </c>
      <c r="B17" s="73" t="str">
        <f>'Be'!A54</f>
        <v>Lakatos-Lamm Bence</v>
      </c>
      <c r="C17" s="74">
        <f>'Be'!B54</f>
        <v>2009</v>
      </c>
      <c r="D17" s="75">
        <f>'Be'!C54</f>
        <v>9.7</v>
      </c>
      <c r="E17" s="76">
        <f>'Be'!D54</f>
        <v>131</v>
      </c>
      <c r="F17" s="75">
        <f>'Be'!E54</f>
        <v>4.11</v>
      </c>
      <c r="G17" s="76">
        <f>'Be'!F54</f>
        <v>103</v>
      </c>
      <c r="H17" s="75">
        <f>'Be'!G54</f>
        <v>26.4</v>
      </c>
      <c r="I17" s="76">
        <f>'Be'!H54</f>
        <v>62</v>
      </c>
      <c r="J17" s="77">
        <f>'Be'!I54</f>
        <v>296</v>
      </c>
      <c r="K17" s="78"/>
      <c r="L17" s="79" t="str">
        <f>'Be'!A47</f>
        <v>Dombóvár, József A.</v>
      </c>
    </row>
    <row r="18" spans="1:12" ht="15">
      <c r="A18" s="88" t="s">
        <v>33</v>
      </c>
      <c r="B18" s="73" t="str">
        <f>'Be'!A42</f>
        <v>Kovács Barnabás</v>
      </c>
      <c r="C18" s="74">
        <f>'Be'!B42</f>
        <v>2008</v>
      </c>
      <c r="D18" s="75">
        <f>'Be'!C42</f>
        <v>10</v>
      </c>
      <c r="E18" s="76">
        <f>'Be'!D42</f>
        <v>118</v>
      </c>
      <c r="F18" s="75">
        <f>'Be'!E42</f>
        <v>3.89</v>
      </c>
      <c r="G18" s="76">
        <f>'Be'!F42</f>
        <v>92</v>
      </c>
      <c r="H18" s="75">
        <f>'Be'!G42</f>
        <v>33.04</v>
      </c>
      <c r="I18" s="76">
        <f>'Be'!H42</f>
        <v>82</v>
      </c>
      <c r="J18" s="77">
        <f>'Be'!I42</f>
        <v>292</v>
      </c>
      <c r="K18" s="78"/>
      <c r="L18" s="79" t="str">
        <f>'Be'!A37</f>
        <v>Dombóvár,  Szt. Orsolya</v>
      </c>
    </row>
    <row r="19" spans="1:12" ht="15">
      <c r="A19" s="89" t="s">
        <v>34</v>
      </c>
      <c r="B19" s="73" t="str">
        <f>'Be'!A32</f>
        <v>Plózel Máté</v>
      </c>
      <c r="C19" s="74">
        <f>'Be'!B32</f>
        <v>2008</v>
      </c>
      <c r="D19" s="75">
        <f>'Be'!C32</f>
        <v>9.5</v>
      </c>
      <c r="E19" s="76">
        <f>'Be'!D32</f>
        <v>139</v>
      </c>
      <c r="F19" s="75">
        <f>'Be'!E32</f>
        <v>3.89</v>
      </c>
      <c r="G19" s="76">
        <f>'Be'!F32</f>
        <v>92</v>
      </c>
      <c r="H19" s="75">
        <f>'Be'!G32</f>
        <v>25.09</v>
      </c>
      <c r="I19" s="76">
        <f>'Be'!H32</f>
        <v>58</v>
      </c>
      <c r="J19" s="77">
        <f>'Be'!I32</f>
        <v>289</v>
      </c>
      <c r="K19" s="78"/>
      <c r="L19" s="79" t="str">
        <f>'Be'!A27</f>
        <v>Bonyhád, BÁI</v>
      </c>
    </row>
    <row r="20" spans="1:12" ht="15">
      <c r="A20" s="88" t="s">
        <v>35</v>
      </c>
      <c r="B20" s="73" t="str">
        <f>'Be'!A41</f>
        <v>Halmai Zsombor</v>
      </c>
      <c r="C20" s="74">
        <f>'Be'!B41</f>
        <v>2008</v>
      </c>
      <c r="D20" s="75">
        <f>'Be'!C41</f>
        <v>10.2</v>
      </c>
      <c r="E20" s="76">
        <f>'Be'!D41</f>
        <v>110</v>
      </c>
      <c r="F20" s="75">
        <f>'Be'!E41</f>
        <v>3.76</v>
      </c>
      <c r="G20" s="76">
        <f>'Be'!F41</f>
        <v>86</v>
      </c>
      <c r="H20" s="75">
        <f>'Be'!G41</f>
        <v>36.05</v>
      </c>
      <c r="I20" s="76">
        <f>'Be'!H41</f>
        <v>91</v>
      </c>
      <c r="J20" s="77">
        <f>'Be'!I41</f>
        <v>287</v>
      </c>
      <c r="K20" s="78"/>
      <c r="L20" s="79" t="str">
        <f>'Be'!A37</f>
        <v>Dombóvár,  Szt. Orsolya</v>
      </c>
    </row>
    <row r="21" spans="1:12" ht="15">
      <c r="A21" s="89" t="s">
        <v>36</v>
      </c>
      <c r="B21" s="73" t="str">
        <f>'Be'!A112</f>
        <v>Lázár Benjámin</v>
      </c>
      <c r="C21" s="74">
        <f>'Be'!B112</f>
        <v>2009</v>
      </c>
      <c r="D21" s="75">
        <f>'Be'!C112</f>
        <v>10</v>
      </c>
      <c r="E21" s="76">
        <f>'Be'!D112</f>
        <v>118</v>
      </c>
      <c r="F21" s="75">
        <f>'Be'!E112</f>
        <v>4.08</v>
      </c>
      <c r="G21" s="76">
        <f>'Be'!F112</f>
        <v>101</v>
      </c>
      <c r="H21" s="75">
        <f>'Be'!G112</f>
        <v>28.05</v>
      </c>
      <c r="I21" s="76">
        <f>'Be'!H112</f>
        <v>67</v>
      </c>
      <c r="J21" s="77">
        <f>'Be'!I112</f>
        <v>286</v>
      </c>
      <c r="K21" s="78"/>
      <c r="L21" s="79" t="str">
        <f>'Be'!A107</f>
        <v>Nagydorog</v>
      </c>
    </row>
    <row r="22" spans="1:12" ht="15">
      <c r="A22" s="88" t="s">
        <v>37</v>
      </c>
      <c r="B22" s="73" t="str">
        <f>'Be'!A110</f>
        <v>Kocsis Damáz</v>
      </c>
      <c r="C22" s="74">
        <f>'Be'!B110</f>
        <v>2009</v>
      </c>
      <c r="D22" s="75">
        <f>'Be'!C110</f>
        <v>10.2</v>
      </c>
      <c r="E22" s="76">
        <f>'Be'!D110</f>
        <v>110</v>
      </c>
      <c r="F22" s="75">
        <f>'Be'!E110</f>
        <v>3.94</v>
      </c>
      <c r="G22" s="76">
        <f>'Be'!F110</f>
        <v>95</v>
      </c>
      <c r="H22" s="75">
        <f>'Be'!G110</f>
        <v>30.1</v>
      </c>
      <c r="I22" s="76">
        <f>'Be'!H110</f>
        <v>73</v>
      </c>
      <c r="J22" s="77">
        <f>'Be'!I110</f>
        <v>278</v>
      </c>
      <c r="K22" s="78"/>
      <c r="L22" s="79" t="str">
        <f>'Be'!A107</f>
        <v>Nagydorog</v>
      </c>
    </row>
    <row r="23" spans="1:12" ht="15">
      <c r="A23" s="89" t="s">
        <v>38</v>
      </c>
      <c r="B23" s="73" t="str">
        <f>'Be'!A69</f>
        <v>Acsádi Bence</v>
      </c>
      <c r="C23" s="74">
        <f>'Be'!B69</f>
        <v>2008</v>
      </c>
      <c r="D23" s="75">
        <f>'Be'!C69</f>
        <v>10.5</v>
      </c>
      <c r="E23" s="76">
        <f>'Be'!D69</f>
        <v>97</v>
      </c>
      <c r="F23" s="75">
        <f>'Be'!E69</f>
        <v>3.96</v>
      </c>
      <c r="G23" s="76">
        <f>'Be'!F69</f>
        <v>96</v>
      </c>
      <c r="H23" s="75">
        <f>'Be'!G69</f>
        <v>30.97</v>
      </c>
      <c r="I23" s="76">
        <f>'Be'!H69</f>
        <v>76</v>
      </c>
      <c r="J23" s="77">
        <f>'Be'!I69</f>
        <v>269</v>
      </c>
      <c r="K23" s="78"/>
      <c r="L23" s="79" t="str">
        <f>'Be'!A67</f>
        <v>Szekszárd, Garay</v>
      </c>
    </row>
    <row r="24" spans="1:12" ht="15">
      <c r="A24" s="88" t="s">
        <v>39</v>
      </c>
      <c r="B24" s="73" t="str">
        <f>'Be'!A101</f>
        <v>Kuti Csaba</v>
      </c>
      <c r="C24" s="74">
        <f>'Be'!B101</f>
        <v>2008</v>
      </c>
      <c r="D24" s="75">
        <f>'Be'!C101</f>
        <v>9.9</v>
      </c>
      <c r="E24" s="76">
        <f>'Be'!D101</f>
        <v>122</v>
      </c>
      <c r="F24" s="75">
        <f>'Be'!E101</f>
        <v>3.54</v>
      </c>
      <c r="G24" s="76">
        <f>'Be'!F101</f>
        <v>76</v>
      </c>
      <c r="H24" s="75">
        <f>'Be'!G101</f>
        <v>28.61</v>
      </c>
      <c r="I24" s="76">
        <f>'Be'!H101</f>
        <v>69</v>
      </c>
      <c r="J24" s="77">
        <f>'Be'!I101</f>
        <v>267</v>
      </c>
      <c r="K24" s="78"/>
      <c r="L24" s="79" t="str">
        <f>'Be'!A97</f>
        <v>Bátaszék</v>
      </c>
    </row>
    <row r="25" spans="1:12" ht="15">
      <c r="A25" s="89" t="s">
        <v>40</v>
      </c>
      <c r="B25" s="73" t="str">
        <f>'Be'!A51</f>
        <v>Róth Kolos</v>
      </c>
      <c r="C25" s="74">
        <f>'Be'!B51</f>
        <v>2008</v>
      </c>
      <c r="D25" s="75">
        <f>'Be'!C51</f>
        <v>10</v>
      </c>
      <c r="E25" s="76">
        <f>'Be'!D51</f>
        <v>118</v>
      </c>
      <c r="F25" s="75">
        <f>'Be'!E51</f>
        <v>3.56</v>
      </c>
      <c r="G25" s="76">
        <f>'Be'!F51</f>
        <v>77</v>
      </c>
      <c r="H25" s="75">
        <f>'Be'!G51</f>
        <v>28.16</v>
      </c>
      <c r="I25" s="76">
        <f>'Be'!H51</f>
        <v>67</v>
      </c>
      <c r="J25" s="77">
        <f>'Be'!I51</f>
        <v>262</v>
      </c>
      <c r="K25" s="78"/>
      <c r="L25" s="79" t="str">
        <f>'Be'!A47</f>
        <v>Dombóvár, József A.</v>
      </c>
    </row>
    <row r="26" spans="1:12" ht="15">
      <c r="A26" s="88" t="s">
        <v>41</v>
      </c>
      <c r="B26" s="73" t="str">
        <f>'Be'!A31</f>
        <v>Németh Kolos </v>
      </c>
      <c r="C26" s="74">
        <f>'Be'!B31</f>
        <v>2008</v>
      </c>
      <c r="D26" s="75">
        <f>'Be'!C31</f>
        <v>10.2</v>
      </c>
      <c r="E26" s="76">
        <f>'Be'!D31</f>
        <v>110</v>
      </c>
      <c r="F26" s="75">
        <f>'Be'!E31</f>
        <v>3.62</v>
      </c>
      <c r="G26" s="76">
        <f>'Be'!F31</f>
        <v>80</v>
      </c>
      <c r="H26" s="75">
        <f>'Be'!G31</f>
        <v>28.04</v>
      </c>
      <c r="I26" s="76">
        <f>'Be'!H31</f>
        <v>67</v>
      </c>
      <c r="J26" s="77">
        <f>'Be'!I31</f>
        <v>257</v>
      </c>
      <c r="K26" s="78"/>
      <c r="L26" s="79" t="str">
        <f>'Be'!A27</f>
        <v>Bonyhád, BÁI</v>
      </c>
    </row>
    <row r="27" spans="1:12" ht="15">
      <c r="A27" s="89" t="s">
        <v>42</v>
      </c>
      <c r="B27" s="73" t="str">
        <f>'Be'!A44</f>
        <v>Vida Bence</v>
      </c>
      <c r="C27" s="74">
        <f>'Be'!B44</f>
        <v>2009</v>
      </c>
      <c r="D27" s="75">
        <f>'Be'!C44</f>
        <v>10.7</v>
      </c>
      <c r="E27" s="76">
        <f>'Be'!D44</f>
        <v>90</v>
      </c>
      <c r="F27" s="75">
        <f>'Be'!E44</f>
        <v>3.79</v>
      </c>
      <c r="G27" s="76">
        <f>'Be'!F44</f>
        <v>88</v>
      </c>
      <c r="H27" s="75">
        <f>'Be'!G44</f>
        <v>31.84</v>
      </c>
      <c r="I27" s="76">
        <f>'Be'!H44</f>
        <v>78</v>
      </c>
      <c r="J27" s="77">
        <f>'Be'!I44</f>
        <v>256</v>
      </c>
      <c r="K27" s="78"/>
      <c r="L27" s="79" t="str">
        <f>'Be'!A37</f>
        <v>Dombóvár,  Szt. Orsolya</v>
      </c>
    </row>
    <row r="28" spans="1:12" ht="15">
      <c r="A28" s="88" t="s">
        <v>43</v>
      </c>
      <c r="B28" s="73" t="str">
        <f>'Be'!A30</f>
        <v>Krausz Ármin</v>
      </c>
      <c r="C28" s="74">
        <f>'Be'!B30</f>
        <v>2009</v>
      </c>
      <c r="D28" s="75">
        <f>'Be'!C30</f>
        <v>10.1</v>
      </c>
      <c r="E28" s="76">
        <f>'Be'!D30</f>
        <v>114</v>
      </c>
      <c r="F28" s="75">
        <f>'Be'!E30</f>
        <v>3.7</v>
      </c>
      <c r="G28" s="76">
        <f>'Be'!F30</f>
        <v>84</v>
      </c>
      <c r="H28" s="75">
        <f>'Be'!G30</f>
        <v>24.82</v>
      </c>
      <c r="I28" s="76">
        <f>'Be'!H30</f>
        <v>57</v>
      </c>
      <c r="J28" s="77">
        <f>'Be'!I30</f>
        <v>255</v>
      </c>
      <c r="K28" s="78"/>
      <c r="L28" s="79" t="str">
        <f>'Be'!A27</f>
        <v>Bonyhád, BÁI</v>
      </c>
    </row>
    <row r="29" spans="1:12" ht="15">
      <c r="A29" s="89" t="s">
        <v>44</v>
      </c>
      <c r="B29" s="73" t="str">
        <f>'Be'!A111</f>
        <v>Molnár Milán Marcell</v>
      </c>
      <c r="C29" s="74">
        <f>'Be'!B111</f>
        <v>2009</v>
      </c>
      <c r="D29" s="75">
        <f>'Be'!C111</f>
        <v>10.2</v>
      </c>
      <c r="E29" s="76">
        <f>'Be'!D111</f>
        <v>110</v>
      </c>
      <c r="F29" s="75">
        <f>'Be'!E111</f>
        <v>3.6</v>
      </c>
      <c r="G29" s="76">
        <f>'Be'!F111</f>
        <v>79</v>
      </c>
      <c r="H29" s="75">
        <f>'Be'!G111</f>
        <v>27.42</v>
      </c>
      <c r="I29" s="76">
        <f>'Be'!H111</f>
        <v>65</v>
      </c>
      <c r="J29" s="77">
        <f>'Be'!I111</f>
        <v>254</v>
      </c>
      <c r="K29" s="78"/>
      <c r="L29" s="79" t="str">
        <f>'Be'!A107</f>
        <v>Nagydorog</v>
      </c>
    </row>
    <row r="30" spans="1:12" ht="15">
      <c r="A30" s="88" t="s">
        <v>45</v>
      </c>
      <c r="B30" s="73" t="str">
        <f>'Be'!A40</f>
        <v>Glász Johannesz</v>
      </c>
      <c r="C30" s="74">
        <f>'Be'!B40</f>
        <v>2008</v>
      </c>
      <c r="D30" s="75">
        <f>'Be'!C40</f>
        <v>10.2</v>
      </c>
      <c r="E30" s="76">
        <f>'Be'!D40</f>
        <v>110</v>
      </c>
      <c r="F30" s="75">
        <f>'Be'!E40</f>
        <v>3.65</v>
      </c>
      <c r="G30" s="76">
        <f>'Be'!F40</f>
        <v>81</v>
      </c>
      <c r="H30" s="75">
        <f>'Be'!G40</f>
        <v>25.96</v>
      </c>
      <c r="I30" s="76">
        <f>'Be'!H40</f>
        <v>61</v>
      </c>
      <c r="J30" s="77">
        <f>'Be'!I40</f>
        <v>252</v>
      </c>
      <c r="K30" s="78"/>
      <c r="L30" s="79" t="str">
        <f>'Be'!A37</f>
        <v>Dombóvár,  Szt. Orsolya</v>
      </c>
    </row>
    <row r="31" spans="1:12" ht="15">
      <c r="A31" s="89" t="s">
        <v>46</v>
      </c>
      <c r="B31" s="73" t="str">
        <f>'Be'!A79</f>
        <v>Fung Áron Márk</v>
      </c>
      <c r="C31" s="74">
        <f>'Be'!B79</f>
        <v>2008</v>
      </c>
      <c r="D31" s="75">
        <f>'Be'!C79</f>
        <v>9.9</v>
      </c>
      <c r="E31" s="76">
        <f>'Be'!D79</f>
        <v>122</v>
      </c>
      <c r="F31" s="75">
        <f>'Be'!E79</f>
        <v>3.61</v>
      </c>
      <c r="G31" s="76">
        <f>'Be'!F79</f>
        <v>79</v>
      </c>
      <c r="H31" s="75">
        <f>'Be'!G79</f>
        <v>22.65</v>
      </c>
      <c r="I31" s="76">
        <f>'Be'!H79</f>
        <v>51</v>
      </c>
      <c r="J31" s="77">
        <f>'Be'!I79</f>
        <v>252</v>
      </c>
      <c r="K31" s="78"/>
      <c r="L31" s="79" t="str">
        <f>'Be'!A77</f>
        <v>Simontornya, Vak Bottyán</v>
      </c>
    </row>
    <row r="32" spans="1:12" ht="15">
      <c r="A32" s="88" t="s">
        <v>47</v>
      </c>
      <c r="B32" s="73" t="str">
        <f>'Be'!A81</f>
        <v>Kovács Kolos</v>
      </c>
      <c r="C32" s="74">
        <f>'Be'!B81</f>
        <v>2009</v>
      </c>
      <c r="D32" s="75">
        <f>'Be'!C81</f>
        <v>10.4</v>
      </c>
      <c r="E32" s="76">
        <f>'Be'!D81</f>
        <v>101</v>
      </c>
      <c r="F32" s="75">
        <f>'Be'!E81</f>
        <v>3.2</v>
      </c>
      <c r="G32" s="76">
        <f>'Be'!F81</f>
        <v>60</v>
      </c>
      <c r="H32" s="75">
        <f>'Be'!G81</f>
        <v>36.24</v>
      </c>
      <c r="I32" s="76">
        <f>'Be'!H81</f>
        <v>91</v>
      </c>
      <c r="J32" s="77">
        <f>'Be'!I81</f>
        <v>252</v>
      </c>
      <c r="K32" s="78"/>
      <c r="L32" s="79" t="str">
        <f>'Be'!A77</f>
        <v>Simontornya, Vak Bottyán</v>
      </c>
    </row>
    <row r="33" spans="1:12" ht="15">
      <c r="A33" s="89" t="s">
        <v>48</v>
      </c>
      <c r="B33" s="73" t="str">
        <f>'Be'!A104</f>
        <v>Puskás Donát</v>
      </c>
      <c r="C33" s="74">
        <f>'Be'!B104</f>
        <v>2009</v>
      </c>
      <c r="D33" s="75">
        <f>'Be'!C104</f>
        <v>9.8</v>
      </c>
      <c r="E33" s="76">
        <f>'Be'!D104</f>
        <v>126</v>
      </c>
      <c r="F33" s="75">
        <f>'Be'!E104</f>
        <v>3.52</v>
      </c>
      <c r="G33" s="76">
        <f>'Be'!F104</f>
        <v>75</v>
      </c>
      <c r="H33" s="75">
        <f>'Be'!G104</f>
        <v>22.01</v>
      </c>
      <c r="I33" s="76">
        <f>'Be'!H104</f>
        <v>49</v>
      </c>
      <c r="J33" s="77">
        <f>'Be'!I104</f>
        <v>250</v>
      </c>
      <c r="K33" s="78"/>
      <c r="L33" s="79" t="str">
        <f>'Be'!A97</f>
        <v>Bátaszék</v>
      </c>
    </row>
    <row r="34" spans="1:12" ht="15">
      <c r="A34" s="88" t="s">
        <v>49</v>
      </c>
      <c r="B34" s="73" t="str">
        <f>'Be'!A103</f>
        <v>Haraszti Viktor</v>
      </c>
      <c r="C34" s="74">
        <f>'Be'!B103</f>
        <v>2008</v>
      </c>
      <c r="D34" s="75">
        <f>'Be'!C103</f>
        <v>10.2</v>
      </c>
      <c r="E34" s="76">
        <f>'Be'!D103</f>
        <v>110</v>
      </c>
      <c r="F34" s="75">
        <f>'Be'!E103</f>
        <v>3.38</v>
      </c>
      <c r="G34" s="76">
        <f>'Be'!F103</f>
        <v>69</v>
      </c>
      <c r="H34" s="75">
        <f>'Be'!G103</f>
        <v>28.6</v>
      </c>
      <c r="I34" s="76">
        <f>'Be'!H103</f>
        <v>69</v>
      </c>
      <c r="J34" s="77">
        <f>'Be'!I103</f>
        <v>248</v>
      </c>
      <c r="K34" s="78"/>
      <c r="L34" s="79" t="str">
        <f>'Be'!A97</f>
        <v>Bátaszék</v>
      </c>
    </row>
    <row r="35" spans="1:12" ht="15">
      <c r="A35" s="89" t="s">
        <v>50</v>
      </c>
      <c r="B35" s="73" t="str">
        <f>'Be'!A70</f>
        <v>Bonnyai Ákos</v>
      </c>
      <c r="C35" s="74">
        <f>'Be'!B70</f>
        <v>2008</v>
      </c>
      <c r="D35" s="75">
        <f>'Be'!C70</f>
        <v>10.6</v>
      </c>
      <c r="E35" s="76">
        <f>'Be'!D70</f>
        <v>94</v>
      </c>
      <c r="F35" s="75">
        <f>'Be'!E70</f>
        <v>3.55</v>
      </c>
      <c r="G35" s="76">
        <f>'Be'!F70</f>
        <v>77</v>
      </c>
      <c r="H35" s="75">
        <f>'Be'!G70</f>
        <v>31.23</v>
      </c>
      <c r="I35" s="76">
        <f>'Be'!H70</f>
        <v>76</v>
      </c>
      <c r="J35" s="77">
        <f>'Be'!I70</f>
        <v>247</v>
      </c>
      <c r="K35" s="78"/>
      <c r="L35" s="79" t="str">
        <f>'Be'!A67</f>
        <v>Szekszárd, Garay</v>
      </c>
    </row>
    <row r="36" spans="1:12" ht="15">
      <c r="A36" s="88" t="s">
        <v>51</v>
      </c>
      <c r="B36" s="73" t="str">
        <f>'Be'!A102</f>
        <v>Elekes Imre Máté</v>
      </c>
      <c r="C36" s="74">
        <f>'Be'!B102</f>
        <v>2008</v>
      </c>
      <c r="D36" s="75">
        <f>'Be'!C102</f>
        <v>10.4</v>
      </c>
      <c r="E36" s="76">
        <f>'Be'!D102</f>
        <v>101</v>
      </c>
      <c r="F36" s="75">
        <f>'Be'!E102</f>
        <v>3.43</v>
      </c>
      <c r="G36" s="76">
        <f>'Be'!F102</f>
        <v>71</v>
      </c>
      <c r="H36" s="75">
        <f>'Be'!G102</f>
        <v>30.55</v>
      </c>
      <c r="I36" s="76">
        <f>'Be'!H102</f>
        <v>74</v>
      </c>
      <c r="J36" s="77">
        <f>'Be'!I102</f>
        <v>246</v>
      </c>
      <c r="K36" s="78"/>
      <c r="L36" s="79" t="str">
        <f>'Be'!A97</f>
        <v>Bátaszék</v>
      </c>
    </row>
    <row r="37" spans="1:12" ht="15">
      <c r="A37" s="89" t="s">
        <v>52</v>
      </c>
      <c r="B37" s="73" t="str">
        <f>'Be'!A50</f>
        <v>Horváth Larion Nikolasz</v>
      </c>
      <c r="C37" s="74">
        <f>'Be'!B50</f>
        <v>2008</v>
      </c>
      <c r="D37" s="75">
        <f>'Be'!C50</f>
        <v>10.7</v>
      </c>
      <c r="E37" s="76">
        <f>'Be'!D50</f>
        <v>90</v>
      </c>
      <c r="F37" s="75">
        <f>'Be'!E50</f>
        <v>3.47</v>
      </c>
      <c r="G37" s="76">
        <f>'Be'!F50</f>
        <v>73</v>
      </c>
      <c r="H37" s="75">
        <f>'Be'!G50</f>
        <v>32.63</v>
      </c>
      <c r="I37" s="76">
        <f>'Be'!H50</f>
        <v>81</v>
      </c>
      <c r="J37" s="77">
        <f>'Be'!I50</f>
        <v>244</v>
      </c>
      <c r="K37" s="78"/>
      <c r="L37" s="79" t="str">
        <f>'Be'!A47</f>
        <v>Dombóvár, József A.</v>
      </c>
    </row>
    <row r="38" spans="1:12" ht="15">
      <c r="A38" s="88" t="s">
        <v>53</v>
      </c>
      <c r="B38" s="73" t="str">
        <f>'Be'!A82</f>
        <v>Kovács Kristóf</v>
      </c>
      <c r="C38" s="74">
        <f>'Be'!B82</f>
        <v>2009</v>
      </c>
      <c r="D38" s="75">
        <f>'Be'!C82</f>
        <v>10.6</v>
      </c>
      <c r="E38" s="76">
        <f>'Be'!D82</f>
        <v>94</v>
      </c>
      <c r="F38" s="75">
        <f>'Be'!E82</f>
        <v>3.28</v>
      </c>
      <c r="G38" s="76">
        <f>'Be'!F82</f>
        <v>64</v>
      </c>
      <c r="H38" s="75">
        <f>'Be'!G82</f>
        <v>32.77</v>
      </c>
      <c r="I38" s="76">
        <f>'Be'!H82</f>
        <v>81</v>
      </c>
      <c r="J38" s="77">
        <f>'Be'!I82</f>
        <v>239</v>
      </c>
      <c r="K38" s="78"/>
      <c r="L38" s="79" t="str">
        <f>'Be'!A77</f>
        <v>Simontornya, Vak Bottyán</v>
      </c>
    </row>
    <row r="39" spans="1:12" ht="15">
      <c r="A39" s="89" t="s">
        <v>54</v>
      </c>
      <c r="B39" s="73" t="str">
        <f>'Be'!A90</f>
        <v>Kiss Álmos</v>
      </c>
      <c r="C39" s="74">
        <f>'Be'!B90</f>
        <v>2008</v>
      </c>
      <c r="D39" s="75">
        <f>'Be'!C90</f>
        <v>10.8</v>
      </c>
      <c r="E39" s="76">
        <f>'Be'!D90</f>
        <v>86</v>
      </c>
      <c r="F39" s="75">
        <f>'Be'!E90</f>
        <v>3.37</v>
      </c>
      <c r="G39" s="76">
        <f>'Be'!F90</f>
        <v>68</v>
      </c>
      <c r="H39" s="75">
        <f>'Be'!G90</f>
        <v>32.55</v>
      </c>
      <c r="I39" s="76">
        <f>'Be'!H90</f>
        <v>80</v>
      </c>
      <c r="J39" s="77">
        <f>'Be'!I90</f>
        <v>234</v>
      </c>
      <c r="K39" s="78"/>
      <c r="L39" s="79" t="str">
        <f>'Be'!A87</f>
        <v>Dunaföldvár</v>
      </c>
    </row>
    <row r="40" spans="1:12" ht="15">
      <c r="A40" s="88" t="s">
        <v>55</v>
      </c>
      <c r="B40" s="73" t="str">
        <f>'Be'!A53</f>
        <v>Vass Bertalan</v>
      </c>
      <c r="C40" s="74">
        <f>'Be'!B53</f>
        <v>2008</v>
      </c>
      <c r="D40" s="75">
        <f>'Be'!C53</f>
        <v>10.8</v>
      </c>
      <c r="E40" s="76">
        <f>'Be'!D53</f>
        <v>86</v>
      </c>
      <c r="F40" s="75">
        <f>'Be'!E53</f>
        <v>3.48</v>
      </c>
      <c r="G40" s="76">
        <f>'Be'!F53</f>
        <v>73</v>
      </c>
      <c r="H40" s="75">
        <f>'Be'!G53</f>
        <v>30.51</v>
      </c>
      <c r="I40" s="76">
        <f>'Be'!H53</f>
        <v>74</v>
      </c>
      <c r="J40" s="77">
        <f>'Be'!I53</f>
        <v>233</v>
      </c>
      <c r="K40" s="78"/>
      <c r="L40" s="79" t="str">
        <f>'Be'!A47</f>
        <v>Dombóvár, József A.</v>
      </c>
    </row>
    <row r="41" spans="1:12" ht="15">
      <c r="A41" s="89" t="s">
        <v>56</v>
      </c>
      <c r="B41" s="73" t="str">
        <f>'Be'!A93</f>
        <v>Bíró Dominik Lehel</v>
      </c>
      <c r="C41" s="74">
        <f>'Be'!B93</f>
        <v>2008</v>
      </c>
      <c r="D41" s="75">
        <f>'Be'!C93</f>
        <v>10.7</v>
      </c>
      <c r="E41" s="76">
        <f>'Be'!D93</f>
        <v>90</v>
      </c>
      <c r="F41" s="75">
        <f>'Be'!E93</f>
        <v>3.78</v>
      </c>
      <c r="G41" s="76">
        <f>'Be'!F93</f>
        <v>87</v>
      </c>
      <c r="H41" s="75">
        <f>'Be'!G93</f>
        <v>22.71</v>
      </c>
      <c r="I41" s="76">
        <f>'Be'!H93</f>
        <v>51</v>
      </c>
      <c r="J41" s="77">
        <f>'Be'!I93</f>
        <v>228</v>
      </c>
      <c r="K41" s="78"/>
      <c r="L41" s="79" t="str">
        <f>'Be'!A87</f>
        <v>Dunaföldvár</v>
      </c>
    </row>
    <row r="42" spans="1:12" ht="15">
      <c r="A42" s="88" t="s">
        <v>57</v>
      </c>
      <c r="B42" s="73" t="str">
        <f>'Be'!A114</f>
        <v>Nyári László András</v>
      </c>
      <c r="C42" s="74">
        <f>'Be'!B114</f>
        <v>2009</v>
      </c>
      <c r="D42" s="75">
        <f>'Be'!C114</f>
        <v>10.5</v>
      </c>
      <c r="E42" s="76">
        <f>'Be'!D114</f>
        <v>97</v>
      </c>
      <c r="F42" s="75">
        <f>'Be'!E114</f>
        <v>3.1</v>
      </c>
      <c r="G42" s="76">
        <f>'Be'!F114</f>
        <v>56</v>
      </c>
      <c r="H42" s="75">
        <f>'Be'!G114</f>
        <v>29.59</v>
      </c>
      <c r="I42" s="76">
        <f>'Be'!H114</f>
        <v>71</v>
      </c>
      <c r="J42" s="77">
        <f>'Be'!I114</f>
        <v>224</v>
      </c>
      <c r="K42" s="78"/>
      <c r="L42" s="79" t="str">
        <f>'Be'!A107</f>
        <v>Nagydorog</v>
      </c>
    </row>
    <row r="43" spans="1:12" ht="15">
      <c r="A43" s="89" t="s">
        <v>58</v>
      </c>
      <c r="B43" s="73" t="str">
        <f>'Be'!A80</f>
        <v>Bencze Botond Bulcsú</v>
      </c>
      <c r="C43" s="74">
        <f>'Be'!B80</f>
        <v>2009</v>
      </c>
      <c r="D43" s="75">
        <f>'Be'!C80</f>
        <v>10.7</v>
      </c>
      <c r="E43" s="76">
        <f>'Be'!D80</f>
        <v>90</v>
      </c>
      <c r="F43" s="75">
        <f>'Be'!E80</f>
        <v>3.3</v>
      </c>
      <c r="G43" s="76">
        <f>'Be'!F80</f>
        <v>65</v>
      </c>
      <c r="H43" s="75">
        <f>'Be'!G80</f>
        <v>28.3</v>
      </c>
      <c r="I43" s="76">
        <f>'Be'!H80</f>
        <v>68</v>
      </c>
      <c r="J43" s="77">
        <f>'Be'!I80</f>
        <v>223</v>
      </c>
      <c r="K43" s="78"/>
      <c r="L43" s="79" t="str">
        <f>'Be'!A77</f>
        <v>Simontornya, Vak Bottyán</v>
      </c>
    </row>
    <row r="44" spans="1:12" ht="15">
      <c r="A44" s="88" t="s">
        <v>59</v>
      </c>
      <c r="B44" s="73" t="str">
        <f>'Be'!A39</f>
        <v>Barna Zalán  </v>
      </c>
      <c r="C44" s="74">
        <f>'Be'!B39</f>
        <v>2009</v>
      </c>
      <c r="D44" s="75">
        <f>'Be'!C39</f>
        <v>10.6</v>
      </c>
      <c r="E44" s="76">
        <f>'Be'!D39</f>
        <v>94</v>
      </c>
      <c r="F44" s="75">
        <f>'Be'!E39</f>
        <v>3.34</v>
      </c>
      <c r="G44" s="76">
        <f>'Be'!F39</f>
        <v>67</v>
      </c>
      <c r="H44" s="75">
        <f>'Be'!G39</f>
        <v>25.18</v>
      </c>
      <c r="I44" s="76">
        <f>'Be'!H39</f>
        <v>58</v>
      </c>
      <c r="J44" s="77">
        <f>'Be'!I39</f>
        <v>219</v>
      </c>
      <c r="K44" s="78"/>
      <c r="L44" s="79" t="str">
        <f>'Be'!A37</f>
        <v>Dombóvár,  Szt. Orsolya</v>
      </c>
    </row>
    <row r="45" spans="1:12" ht="15">
      <c r="A45" s="89" t="s">
        <v>60</v>
      </c>
      <c r="B45" s="73" t="str">
        <f>'Be'!A113</f>
        <v>Király Dániel</v>
      </c>
      <c r="C45" s="74">
        <f>'Be'!B113</f>
        <v>2008</v>
      </c>
      <c r="D45" s="75">
        <f>'Be'!C113</f>
        <v>10.6</v>
      </c>
      <c r="E45" s="76">
        <f>'Be'!D113</f>
        <v>94</v>
      </c>
      <c r="F45" s="75">
        <f>'Be'!E113</f>
        <v>3.51</v>
      </c>
      <c r="G45" s="76">
        <f>'Be'!F113</f>
        <v>75</v>
      </c>
      <c r="H45" s="75">
        <f>'Be'!G113</f>
        <v>21.53</v>
      </c>
      <c r="I45" s="76">
        <f>'Be'!H113</f>
        <v>48</v>
      </c>
      <c r="J45" s="77">
        <f>'Be'!I113</f>
        <v>217</v>
      </c>
      <c r="K45" s="78"/>
      <c r="L45" s="79" t="str">
        <f>'Be'!A107</f>
        <v>Nagydorog</v>
      </c>
    </row>
    <row r="46" spans="1:12" ht="15">
      <c r="A46" s="88" t="s">
        <v>61</v>
      </c>
      <c r="B46" s="73" t="str">
        <f>'Be'!A89</f>
        <v>Szécsi András</v>
      </c>
      <c r="C46" s="74">
        <f>'Be'!B89</f>
        <v>2009</v>
      </c>
      <c r="D46" s="75">
        <f>'Be'!C89</f>
        <v>11</v>
      </c>
      <c r="E46" s="76">
        <f>'Be'!D89</f>
        <v>78</v>
      </c>
      <c r="F46" s="75">
        <f>'Be'!E89</f>
        <v>3.38</v>
      </c>
      <c r="G46" s="76">
        <f>'Be'!F89</f>
        <v>69</v>
      </c>
      <c r="H46" s="75">
        <f>'Be'!G89</f>
        <v>28.32</v>
      </c>
      <c r="I46" s="76">
        <f>'Be'!H89</f>
        <v>68</v>
      </c>
      <c r="J46" s="77">
        <f>'Be'!I89</f>
        <v>215</v>
      </c>
      <c r="K46" s="78"/>
      <c r="L46" s="79" t="str">
        <f>'Be'!A87</f>
        <v>Dunaföldvár</v>
      </c>
    </row>
    <row r="47" spans="1:12" ht="15">
      <c r="A47" s="89" t="s">
        <v>62</v>
      </c>
      <c r="B47" s="73" t="str">
        <f>'Be'!A84</f>
        <v>Nagy Andor</v>
      </c>
      <c r="C47" s="74">
        <f>'Be'!B84</f>
        <v>2008</v>
      </c>
      <c r="D47" s="75">
        <f>'Be'!C84</f>
        <v>11.2</v>
      </c>
      <c r="E47" s="76">
        <f>'Be'!D84</f>
        <v>71</v>
      </c>
      <c r="F47" s="75">
        <f>'Be'!E84</f>
        <v>3.24</v>
      </c>
      <c r="G47" s="76">
        <f>'Be'!F84</f>
        <v>62</v>
      </c>
      <c r="H47" s="75">
        <f>'Be'!G84</f>
        <v>25.52</v>
      </c>
      <c r="I47" s="76">
        <f>'Be'!H84</f>
        <v>59</v>
      </c>
      <c r="J47" s="77">
        <f>'Be'!I84</f>
        <v>192</v>
      </c>
      <c r="K47" s="78"/>
      <c r="L47" s="79" t="str">
        <f>'Be'!A77</f>
        <v>Simontornya, Vak Bottyán</v>
      </c>
    </row>
    <row r="48" spans="1:12" ht="15">
      <c r="A48" s="88" t="s">
        <v>63</v>
      </c>
      <c r="B48" s="73" t="str">
        <f>'Be'!A83</f>
        <v>Gácser Róbert</v>
      </c>
      <c r="C48" s="74">
        <f>'Be'!B83</f>
        <v>2008</v>
      </c>
      <c r="D48" s="75">
        <f>'Be'!C83</f>
        <v>11.3</v>
      </c>
      <c r="E48" s="76">
        <f>'Be'!D83</f>
        <v>67</v>
      </c>
      <c r="F48" s="75">
        <f>'Be'!E83</f>
        <v>3.14</v>
      </c>
      <c r="G48" s="76">
        <f>'Be'!F83</f>
        <v>58</v>
      </c>
      <c r="H48" s="75">
        <f>'Be'!G83</f>
        <v>26.83</v>
      </c>
      <c r="I48" s="76">
        <f>'Be'!H83</f>
        <v>63</v>
      </c>
      <c r="J48" s="77">
        <f>'Be'!I83</f>
        <v>188</v>
      </c>
      <c r="K48" s="78"/>
      <c r="L48" s="79" t="str">
        <f>'Be'!A77</f>
        <v>Simontornya, Vak Bottyán</v>
      </c>
    </row>
    <row r="49" spans="1:12" ht="15">
      <c r="A49" s="89" t="s">
        <v>64</v>
      </c>
      <c r="B49" s="73" t="str">
        <f>'Be'!A91</f>
        <v>Pék Milán Ádám</v>
      </c>
      <c r="C49" s="74">
        <f>'Be'!B91</f>
        <v>2008</v>
      </c>
      <c r="D49" s="75">
        <f>'Be'!C91</f>
        <v>11.3</v>
      </c>
      <c r="E49" s="76">
        <f>'Be'!D91</f>
        <v>67</v>
      </c>
      <c r="F49" s="75">
        <f>'Be'!E91</f>
        <v>2.68</v>
      </c>
      <c r="G49" s="76">
        <f>'Be'!F91</f>
        <v>37</v>
      </c>
      <c r="H49" s="75">
        <f>'Be'!G91</f>
        <v>24.56</v>
      </c>
      <c r="I49" s="76">
        <f>'Be'!H91</f>
        <v>56</v>
      </c>
      <c r="J49" s="77">
        <f>'Be'!I91</f>
        <v>160</v>
      </c>
      <c r="K49" s="78"/>
      <c r="L49" s="79" t="str">
        <f>'Be'!A87</f>
        <v>Dunaföldvár</v>
      </c>
    </row>
    <row r="50" spans="1:12" ht="15">
      <c r="A50" s="88" t="s">
        <v>65</v>
      </c>
      <c r="B50" s="73" t="str">
        <f>'Be'!A92</f>
        <v>Sűrű János</v>
      </c>
      <c r="C50" s="74">
        <f>'Be'!B92</f>
        <v>2008</v>
      </c>
      <c r="D50" s="75">
        <f>'Be'!C92</f>
        <v>11.6</v>
      </c>
      <c r="E50" s="76">
        <f>'Be'!D92</f>
        <v>56</v>
      </c>
      <c r="F50" s="75">
        <f>'Be'!E92</f>
        <v>3.08</v>
      </c>
      <c r="G50" s="76">
        <f>'Be'!F92</f>
        <v>55</v>
      </c>
      <c r="H50" s="75">
        <f>'Be'!G92</f>
        <v>19.98</v>
      </c>
      <c r="I50" s="76">
        <f>'Be'!H92</f>
        <v>43</v>
      </c>
      <c r="J50" s="77">
        <f>'Be'!I92</f>
        <v>154</v>
      </c>
      <c r="K50" s="78"/>
      <c r="L50" s="79" t="str">
        <f>'Be'!A87</f>
        <v>Dunaföldvár</v>
      </c>
    </row>
    <row r="51" spans="1:12" ht="15">
      <c r="A51" s="89" t="s">
        <v>66</v>
      </c>
      <c r="B51" s="73">
        <f>'Be'!A5</f>
        <v>0</v>
      </c>
      <c r="C51" s="74">
        <f>'Be'!B5</f>
        <v>0</v>
      </c>
      <c r="D51" s="75">
        <f>'Be'!C5</f>
        <v>0</v>
      </c>
      <c r="E51" s="76">
        <f>'Be'!D5</f>
        <v>0</v>
      </c>
      <c r="F51" s="75">
        <f>'Be'!E5</f>
        <v>0</v>
      </c>
      <c r="G51" s="76">
        <f>'Be'!F5</f>
        <v>0</v>
      </c>
      <c r="H51" s="75">
        <f>'Be'!G5</f>
        <v>0</v>
      </c>
      <c r="I51" s="76">
        <f>'Be'!H5</f>
        <v>0</v>
      </c>
      <c r="J51" s="77">
        <f>'Be'!I5</f>
        <v>0</v>
      </c>
      <c r="K51" s="78"/>
      <c r="L51" s="79">
        <f>'Be'!K5</f>
        <v>0</v>
      </c>
    </row>
    <row r="52" spans="1:12" ht="15">
      <c r="A52" s="88" t="s">
        <v>67</v>
      </c>
      <c r="B52" s="73">
        <f>'Be'!A6</f>
        <v>0</v>
      </c>
      <c r="C52" s="74">
        <f>'Be'!B6</f>
        <v>0</v>
      </c>
      <c r="D52" s="75">
        <f>'Be'!C6</f>
        <v>0</v>
      </c>
      <c r="E52" s="76">
        <f>'Be'!D6</f>
        <v>0</v>
      </c>
      <c r="F52" s="75">
        <f>'Be'!E6</f>
        <v>0</v>
      </c>
      <c r="G52" s="76">
        <f>'Be'!F6</f>
        <v>0</v>
      </c>
      <c r="H52" s="75">
        <f>'Be'!G6</f>
        <v>0</v>
      </c>
      <c r="I52" s="76">
        <f>'Be'!H6</f>
        <v>0</v>
      </c>
      <c r="J52" s="77">
        <f>'Be'!I6</f>
        <v>0</v>
      </c>
      <c r="K52" s="78"/>
      <c r="L52" s="79">
        <f>'Be'!K6</f>
        <v>0</v>
      </c>
    </row>
    <row r="53" spans="1:12" ht="15">
      <c r="A53" s="89" t="s">
        <v>68</v>
      </c>
      <c r="B53" s="73">
        <f>'Be'!A7</f>
        <v>0</v>
      </c>
      <c r="C53" s="74">
        <f>'Be'!B7</f>
        <v>0</v>
      </c>
      <c r="D53" s="75">
        <f>'Be'!C7</f>
        <v>0</v>
      </c>
      <c r="E53" s="76">
        <f>'Be'!D7</f>
        <v>0</v>
      </c>
      <c r="F53" s="75">
        <f>'Be'!E7</f>
        <v>0</v>
      </c>
      <c r="G53" s="76">
        <f>'Be'!F7</f>
        <v>0</v>
      </c>
      <c r="H53" s="75">
        <f>'Be'!G7</f>
        <v>0</v>
      </c>
      <c r="I53" s="76">
        <f>'Be'!H7</f>
        <v>0</v>
      </c>
      <c r="J53" s="77">
        <f>'Be'!I7</f>
        <v>0</v>
      </c>
      <c r="K53" s="78"/>
      <c r="L53" s="79">
        <f>'Be'!K7</f>
        <v>0</v>
      </c>
    </row>
    <row r="54" spans="1:12" ht="15">
      <c r="A54" s="88" t="s">
        <v>69</v>
      </c>
      <c r="B54" s="73">
        <f>'Be'!A8</f>
        <v>0</v>
      </c>
      <c r="C54" s="74">
        <f>'Be'!B8</f>
        <v>0</v>
      </c>
      <c r="D54" s="75">
        <f>'Be'!C8</f>
        <v>0</v>
      </c>
      <c r="E54" s="76">
        <f>'Be'!D8</f>
        <v>0</v>
      </c>
      <c r="F54" s="75">
        <f>'Be'!E8</f>
        <v>0</v>
      </c>
      <c r="G54" s="76">
        <f>'Be'!F8</f>
        <v>0</v>
      </c>
      <c r="H54" s="75">
        <f>'Be'!G8</f>
        <v>0</v>
      </c>
      <c r="I54" s="76">
        <f>'Be'!H8</f>
        <v>0</v>
      </c>
      <c r="J54" s="77">
        <f>'Be'!I8</f>
        <v>0</v>
      </c>
      <c r="K54" s="78"/>
      <c r="L54" s="79">
        <f>'Be'!K8</f>
        <v>0</v>
      </c>
    </row>
    <row r="55" spans="1:12" ht="15">
      <c r="A55" s="89" t="s">
        <v>70</v>
      </c>
      <c r="B55" s="73">
        <f>'Be'!A9</f>
        <v>0</v>
      </c>
      <c r="C55" s="74">
        <f>'Be'!B9</f>
        <v>0</v>
      </c>
      <c r="D55" s="75">
        <f>'Be'!C9</f>
        <v>0</v>
      </c>
      <c r="E55" s="76">
        <f>'Be'!D9</f>
        <v>0</v>
      </c>
      <c r="F55" s="75">
        <f>'Be'!E9</f>
        <v>0</v>
      </c>
      <c r="G55" s="76">
        <f>'Be'!F9</f>
        <v>0</v>
      </c>
      <c r="H55" s="75">
        <f>'Be'!G9</f>
        <v>0</v>
      </c>
      <c r="I55" s="76">
        <f>'Be'!H9</f>
        <v>0</v>
      </c>
      <c r="J55" s="77">
        <f>'Be'!I9</f>
        <v>0</v>
      </c>
      <c r="K55" s="78"/>
      <c r="L55" s="79">
        <f>'Be'!K9</f>
        <v>0</v>
      </c>
    </row>
    <row r="56" spans="1:12" ht="15">
      <c r="A56" s="88" t="s">
        <v>71</v>
      </c>
      <c r="B56" s="73">
        <f>'Be'!A10</f>
        <v>0</v>
      </c>
      <c r="C56" s="74">
        <f>'Be'!B10</f>
        <v>0</v>
      </c>
      <c r="D56" s="75">
        <f>'Be'!C10</f>
        <v>0</v>
      </c>
      <c r="E56" s="76">
        <f>'Be'!D10</f>
        <v>0</v>
      </c>
      <c r="F56" s="75">
        <f>'Be'!E10</f>
        <v>0</v>
      </c>
      <c r="G56" s="76">
        <f>'Be'!F10</f>
        <v>0</v>
      </c>
      <c r="H56" s="75">
        <f>'Be'!G10</f>
        <v>0</v>
      </c>
      <c r="I56" s="76">
        <f>'Be'!H10</f>
        <v>0</v>
      </c>
      <c r="J56" s="77">
        <f>'Be'!I10</f>
        <v>0</v>
      </c>
      <c r="K56" s="78"/>
      <c r="L56" s="79">
        <f>'Be'!K10</f>
        <v>0</v>
      </c>
    </row>
    <row r="57" spans="1:12" ht="15">
      <c r="A57" s="89" t="s">
        <v>72</v>
      </c>
      <c r="B57" s="73">
        <f>'Be'!A11</f>
        <v>0</v>
      </c>
      <c r="C57" s="74">
        <f>'Be'!B11</f>
        <v>0</v>
      </c>
      <c r="D57" s="75">
        <f>'Be'!C11</f>
        <v>0</v>
      </c>
      <c r="E57" s="76">
        <f>'Be'!D11</f>
        <v>0</v>
      </c>
      <c r="F57" s="75">
        <f>'Be'!E11</f>
        <v>0</v>
      </c>
      <c r="G57" s="76">
        <f>'Be'!F11</f>
        <v>0</v>
      </c>
      <c r="H57" s="75">
        <f>'Be'!G11</f>
        <v>0</v>
      </c>
      <c r="I57" s="76">
        <f>'Be'!H11</f>
        <v>0</v>
      </c>
      <c r="J57" s="77">
        <f>'Be'!I11</f>
        <v>0</v>
      </c>
      <c r="K57" s="78"/>
      <c r="L57" s="79">
        <f>'Be'!K11</f>
        <v>0</v>
      </c>
    </row>
    <row r="58" spans="1:12" ht="15">
      <c r="A58" s="88" t="s">
        <v>73</v>
      </c>
      <c r="B58" s="73">
        <f>'Be'!A12</f>
        <v>0</v>
      </c>
      <c r="C58" s="74">
        <f>'Be'!B12</f>
        <v>0</v>
      </c>
      <c r="D58" s="75">
        <f>'Be'!C12</f>
        <v>0</v>
      </c>
      <c r="E58" s="76">
        <f>'Be'!D12</f>
        <v>0</v>
      </c>
      <c r="F58" s="75">
        <f>'Be'!E12</f>
        <v>0</v>
      </c>
      <c r="G58" s="76">
        <f>'Be'!F12</f>
        <v>0</v>
      </c>
      <c r="H58" s="75">
        <f>'Be'!G12</f>
        <v>0</v>
      </c>
      <c r="I58" s="76">
        <f>'Be'!H12</f>
        <v>0</v>
      </c>
      <c r="J58" s="77">
        <f>'Be'!I12</f>
        <v>0</v>
      </c>
      <c r="K58" s="78"/>
      <c r="L58" s="79">
        <f>'Be'!K12</f>
        <v>0</v>
      </c>
    </row>
    <row r="59" spans="1:12" ht="15">
      <c r="A59" s="89" t="s">
        <v>74</v>
      </c>
      <c r="B59" s="73">
        <f>'Be'!A13</f>
        <v>0</v>
      </c>
      <c r="C59" s="74">
        <f>'Be'!B13</f>
        <v>0</v>
      </c>
      <c r="D59" s="75">
        <f>'Be'!C13</f>
        <v>0</v>
      </c>
      <c r="E59" s="76">
        <f>'Be'!D13</f>
        <v>0</v>
      </c>
      <c r="F59" s="75">
        <f>'Be'!E13</f>
        <v>0</v>
      </c>
      <c r="G59" s="76">
        <f>'Be'!F13</f>
        <v>0</v>
      </c>
      <c r="H59" s="75">
        <f>'Be'!G13</f>
        <v>0</v>
      </c>
      <c r="I59" s="76">
        <f>'Be'!H13</f>
        <v>0</v>
      </c>
      <c r="J59" s="77">
        <f>'Be'!I13</f>
        <v>0</v>
      </c>
      <c r="K59" s="78"/>
      <c r="L59" s="79">
        <f>'Be'!K13</f>
        <v>0</v>
      </c>
    </row>
    <row r="60" spans="1:12" ht="15">
      <c r="A60" s="88" t="s">
        <v>75</v>
      </c>
      <c r="B60" s="73">
        <f>'Be'!A14</f>
        <v>0</v>
      </c>
      <c r="C60" s="74">
        <f>'Be'!B14</f>
        <v>0</v>
      </c>
      <c r="D60" s="75">
        <f>'Be'!C14</f>
        <v>0</v>
      </c>
      <c r="E60" s="76">
        <f>'Be'!D14</f>
        <v>0</v>
      </c>
      <c r="F60" s="75">
        <f>'Be'!E14</f>
        <v>0</v>
      </c>
      <c r="G60" s="76">
        <f>'Be'!F14</f>
        <v>0</v>
      </c>
      <c r="H60" s="75">
        <f>'Be'!G14</f>
        <v>0</v>
      </c>
      <c r="I60" s="76">
        <f>'Be'!H14</f>
        <v>0</v>
      </c>
      <c r="J60" s="77">
        <f>'Be'!I14</f>
        <v>0</v>
      </c>
      <c r="K60" s="78"/>
      <c r="L60" s="79">
        <f>'Be'!K14</f>
        <v>0</v>
      </c>
    </row>
    <row r="61" spans="1:12" ht="15">
      <c r="A61" s="89" t="s">
        <v>76</v>
      </c>
      <c r="B61" s="73">
        <f>'Be'!A15</f>
        <v>0</v>
      </c>
      <c r="C61" s="74">
        <f>'Be'!B15</f>
        <v>0</v>
      </c>
      <c r="D61" s="75">
        <f>'Be'!C15</f>
        <v>0</v>
      </c>
      <c r="E61" s="76">
        <f>'Be'!D15</f>
        <v>0</v>
      </c>
      <c r="F61" s="75">
        <f>'Be'!E15</f>
        <v>0</v>
      </c>
      <c r="G61" s="76">
        <f>'Be'!F15</f>
        <v>0</v>
      </c>
      <c r="H61" s="75">
        <f>'Be'!G15</f>
        <v>0</v>
      </c>
      <c r="I61" s="76">
        <f>'Be'!H15</f>
        <v>0</v>
      </c>
      <c r="J61" s="77">
        <f>'Be'!I15</f>
        <v>0</v>
      </c>
      <c r="K61" s="78"/>
      <c r="L61" s="79">
        <f>'Be'!K15</f>
        <v>0</v>
      </c>
    </row>
    <row r="62" spans="1:12" ht="15">
      <c r="A62" s="88" t="s">
        <v>77</v>
      </c>
      <c r="B62" s="73">
        <f>'Be'!A16</f>
        <v>0</v>
      </c>
      <c r="C62" s="74">
        <f>'Be'!B16</f>
        <v>0</v>
      </c>
      <c r="D62" s="75">
        <f>'Be'!C16</f>
        <v>0</v>
      </c>
      <c r="E62" s="76">
        <f>'Be'!D16</f>
        <v>0</v>
      </c>
      <c r="F62" s="75">
        <f>'Be'!E16</f>
        <v>0</v>
      </c>
      <c r="G62" s="76">
        <f>'Be'!F16</f>
        <v>0</v>
      </c>
      <c r="H62" s="75">
        <f>'Be'!G16</f>
        <v>0</v>
      </c>
      <c r="I62" s="76">
        <f>'Be'!H16</f>
        <v>0</v>
      </c>
      <c r="J62" s="77">
        <f>'Be'!I16</f>
        <v>0</v>
      </c>
      <c r="K62" s="78"/>
      <c r="L62" s="79">
        <f>'Be'!K16</f>
        <v>0</v>
      </c>
    </row>
    <row r="63" spans="1:12" ht="15">
      <c r="A63" s="89" t="s">
        <v>78</v>
      </c>
      <c r="B63" s="73">
        <f>'Be'!A17</f>
        <v>0</v>
      </c>
      <c r="C63" s="74">
        <f>'Be'!B17</f>
        <v>0</v>
      </c>
      <c r="D63" s="75">
        <f>'Be'!C17</f>
        <v>0</v>
      </c>
      <c r="E63" s="76">
        <f>'Be'!D17</f>
        <v>0</v>
      </c>
      <c r="F63" s="75">
        <f>'Be'!E17</f>
        <v>0</v>
      </c>
      <c r="G63" s="76">
        <f>'Be'!F17</f>
        <v>0</v>
      </c>
      <c r="H63" s="75">
        <f>'Be'!G17</f>
        <v>0</v>
      </c>
      <c r="I63" s="76">
        <f>'Be'!H17</f>
        <v>0</v>
      </c>
      <c r="J63" s="77">
        <f>'Be'!I17</f>
        <v>0</v>
      </c>
      <c r="K63" s="78"/>
      <c r="L63" s="79">
        <f>'Be'!K17</f>
        <v>0</v>
      </c>
    </row>
    <row r="64" spans="1:12" ht="15">
      <c r="A64" s="88" t="s">
        <v>79</v>
      </c>
      <c r="B64" s="73">
        <f>'Be'!A18</f>
        <v>0</v>
      </c>
      <c r="C64" s="74">
        <f>'Be'!B18</f>
        <v>0</v>
      </c>
      <c r="D64" s="75">
        <f>'Be'!C18</f>
        <v>0</v>
      </c>
      <c r="E64" s="76">
        <f>'Be'!D18</f>
        <v>0</v>
      </c>
      <c r="F64" s="75">
        <f>'Be'!E18</f>
        <v>0</v>
      </c>
      <c r="G64" s="76">
        <f>'Be'!F18</f>
        <v>0</v>
      </c>
      <c r="H64" s="75">
        <f>'Be'!G18</f>
        <v>0</v>
      </c>
      <c r="I64" s="76">
        <f>'Be'!H18</f>
        <v>0</v>
      </c>
      <c r="J64" s="77">
        <f>'Be'!I18</f>
        <v>0</v>
      </c>
      <c r="K64" s="78"/>
      <c r="L64" s="79">
        <f>'Be'!K18</f>
        <v>0</v>
      </c>
    </row>
    <row r="65" spans="1:12" ht="15">
      <c r="A65" s="89" t="s">
        <v>80</v>
      </c>
      <c r="B65" s="73">
        <f>'Be'!A19</f>
        <v>0</v>
      </c>
      <c r="C65" s="74">
        <f>'Be'!B19</f>
        <v>0</v>
      </c>
      <c r="D65" s="75">
        <f>'Be'!C19</f>
        <v>0</v>
      </c>
      <c r="E65" s="76">
        <f>'Be'!D19</f>
        <v>0</v>
      </c>
      <c r="F65" s="75">
        <f>'Be'!E19</f>
        <v>0</v>
      </c>
      <c r="G65" s="76">
        <f>'Be'!F19</f>
        <v>0</v>
      </c>
      <c r="H65" s="75">
        <f>'Be'!G19</f>
        <v>0</v>
      </c>
      <c r="I65" s="76">
        <f>'Be'!H19</f>
        <v>0</v>
      </c>
      <c r="J65" s="77">
        <f>'Be'!I19</f>
        <v>0</v>
      </c>
      <c r="K65" s="78"/>
      <c r="L65" s="79">
        <f>'Be'!K19</f>
        <v>0</v>
      </c>
    </row>
    <row r="66" spans="1:12" ht="15">
      <c r="A66" s="88" t="s">
        <v>81</v>
      </c>
      <c r="B66" s="73">
        <f>'Be'!A20</f>
        <v>0</v>
      </c>
      <c r="C66" s="74">
        <f>'Be'!B20</f>
        <v>0</v>
      </c>
      <c r="D66" s="75">
        <f>'Be'!C20</f>
        <v>0</v>
      </c>
      <c r="E66" s="76">
        <f>'Be'!D20</f>
        <v>0</v>
      </c>
      <c r="F66" s="75">
        <f>'Be'!E20</f>
        <v>0</v>
      </c>
      <c r="G66" s="76">
        <f>'Be'!F20</f>
        <v>0</v>
      </c>
      <c r="H66" s="75">
        <f>'Be'!G20</f>
        <v>0</v>
      </c>
      <c r="I66" s="76">
        <f>'Be'!H20</f>
        <v>0</v>
      </c>
      <c r="J66" s="77">
        <f>'Be'!I20</f>
        <v>0</v>
      </c>
      <c r="K66" s="78"/>
      <c r="L66" s="79">
        <f>'Be'!K20</f>
        <v>0</v>
      </c>
    </row>
    <row r="67" spans="1:12" ht="15">
      <c r="A67" s="89" t="s">
        <v>82</v>
      </c>
      <c r="B67" s="73">
        <f>'Be'!A21</f>
        <v>0</v>
      </c>
      <c r="C67" s="74">
        <f>'Be'!B21</f>
        <v>0</v>
      </c>
      <c r="D67" s="75">
        <f>'Be'!C21</f>
        <v>0</v>
      </c>
      <c r="E67" s="76">
        <f>'Be'!D21</f>
        <v>0</v>
      </c>
      <c r="F67" s="75">
        <f>'Be'!E21</f>
        <v>0</v>
      </c>
      <c r="G67" s="76">
        <f>'Be'!F21</f>
        <v>0</v>
      </c>
      <c r="H67" s="75">
        <f>'Be'!G21</f>
        <v>0</v>
      </c>
      <c r="I67" s="76">
        <f>'Be'!H21</f>
        <v>0</v>
      </c>
      <c r="J67" s="77">
        <f>'Be'!I21</f>
        <v>0</v>
      </c>
      <c r="K67" s="78"/>
      <c r="L67" s="79">
        <f>'Be'!K21</f>
        <v>0</v>
      </c>
    </row>
    <row r="68" spans="1:12" ht="15">
      <c r="A68" s="88" t="s">
        <v>83</v>
      </c>
      <c r="B68" s="73">
        <f>'Be'!A22</f>
        <v>0</v>
      </c>
      <c r="C68" s="74">
        <f>'Be'!B22</f>
        <v>0</v>
      </c>
      <c r="D68" s="75">
        <f>'Be'!C22</f>
        <v>0</v>
      </c>
      <c r="E68" s="76">
        <f>'Be'!D22</f>
        <v>0</v>
      </c>
      <c r="F68" s="75">
        <f>'Be'!E22</f>
        <v>0</v>
      </c>
      <c r="G68" s="76">
        <f>'Be'!F22</f>
        <v>0</v>
      </c>
      <c r="H68" s="75">
        <f>'Be'!G22</f>
        <v>0</v>
      </c>
      <c r="I68" s="76">
        <f>'Be'!H22</f>
        <v>0</v>
      </c>
      <c r="J68" s="77">
        <f>'Be'!I22</f>
        <v>0</v>
      </c>
      <c r="K68" s="78"/>
      <c r="L68" s="79">
        <f>'Be'!K22</f>
        <v>0</v>
      </c>
    </row>
    <row r="69" spans="1:12" ht="15">
      <c r="A69" s="89" t="s">
        <v>84</v>
      </c>
      <c r="B69" s="73">
        <f>'Be'!A23</f>
        <v>0</v>
      </c>
      <c r="C69" s="74">
        <f>'Be'!B23</f>
        <v>0</v>
      </c>
      <c r="D69" s="75">
        <f>'Be'!C23</f>
        <v>0</v>
      </c>
      <c r="E69" s="76">
        <f>'Be'!D23</f>
        <v>0</v>
      </c>
      <c r="F69" s="75">
        <f>'Be'!E23</f>
        <v>0</v>
      </c>
      <c r="G69" s="76">
        <f>'Be'!F23</f>
        <v>0</v>
      </c>
      <c r="H69" s="75">
        <f>'Be'!G23</f>
        <v>0</v>
      </c>
      <c r="I69" s="76">
        <f>'Be'!H23</f>
        <v>0</v>
      </c>
      <c r="J69" s="77">
        <f>'Be'!I23</f>
        <v>0</v>
      </c>
      <c r="K69" s="78"/>
      <c r="L69" s="79">
        <f>'Be'!K23</f>
        <v>0</v>
      </c>
    </row>
    <row r="70" spans="1:12" ht="15">
      <c r="A70" s="88" t="s">
        <v>85</v>
      </c>
      <c r="B70" s="73">
        <f>'Be'!A24</f>
        <v>0</v>
      </c>
      <c r="C70" s="74">
        <f>'Be'!B24</f>
        <v>0</v>
      </c>
      <c r="D70" s="75">
        <f>'Be'!C24</f>
        <v>0</v>
      </c>
      <c r="E70" s="76">
        <f>'Be'!D24</f>
        <v>0</v>
      </c>
      <c r="F70" s="75">
        <f>'Be'!E24</f>
        <v>0</v>
      </c>
      <c r="G70" s="76">
        <f>'Be'!F24</f>
        <v>0</v>
      </c>
      <c r="H70" s="75">
        <f>'Be'!G24</f>
        <v>0</v>
      </c>
      <c r="I70" s="76">
        <f>'Be'!H24</f>
        <v>0</v>
      </c>
      <c r="J70" s="77">
        <f>'Be'!I24</f>
        <v>0</v>
      </c>
      <c r="K70" s="78"/>
      <c r="L70" s="79">
        <f>'Be'!K24</f>
        <v>0</v>
      </c>
    </row>
    <row r="71" spans="1:12" ht="15">
      <c r="A71" s="89" t="s">
        <v>86</v>
      </c>
      <c r="B71" s="73">
        <f>'Be'!A25</f>
        <v>0</v>
      </c>
      <c r="C71" s="74">
        <f>'Be'!B25</f>
        <v>0</v>
      </c>
      <c r="D71" s="75">
        <f>'Be'!C25</f>
        <v>0</v>
      </c>
      <c r="E71" s="76">
        <f>'Be'!D25</f>
        <v>0</v>
      </c>
      <c r="F71" s="75">
        <f>'Be'!E25</f>
        <v>0</v>
      </c>
      <c r="G71" s="76">
        <f>'Be'!F25</f>
        <v>0</v>
      </c>
      <c r="H71" s="75">
        <f>'Be'!G25</f>
        <v>0</v>
      </c>
      <c r="I71" s="76">
        <f>'Be'!H25</f>
        <v>0</v>
      </c>
      <c r="J71" s="77">
        <f>'Be'!I25</f>
        <v>0</v>
      </c>
      <c r="K71" s="78"/>
      <c r="L71" s="79">
        <f>'Be'!K25</f>
        <v>0</v>
      </c>
    </row>
    <row r="72" spans="1:12" ht="15">
      <c r="A72" s="88" t="s">
        <v>87</v>
      </c>
      <c r="B72" s="73" t="str">
        <f>'Be'!A59</f>
        <v>Felkl Dominik</v>
      </c>
      <c r="C72" s="74">
        <f>'Be'!B59</f>
        <v>0</v>
      </c>
      <c r="D72" s="75">
        <f>'Be'!C59</f>
        <v>0</v>
      </c>
      <c r="E72" s="76">
        <f>'Be'!D59</f>
        <v>0</v>
      </c>
      <c r="F72" s="75">
        <f>'Be'!E59</f>
        <v>0</v>
      </c>
      <c r="G72" s="76">
        <f>'Be'!F59</f>
        <v>0</v>
      </c>
      <c r="H72" s="75">
        <f>'Be'!G59</f>
        <v>0</v>
      </c>
      <c r="I72" s="76">
        <f>'Be'!H59</f>
        <v>0</v>
      </c>
      <c r="J72" s="77">
        <f>'Be'!I59</f>
        <v>0</v>
      </c>
      <c r="K72" s="78"/>
      <c r="L72" s="79" t="str">
        <f>'Be'!A57</f>
        <v>Szekszárd, Baka</v>
      </c>
    </row>
    <row r="73" spans="1:12" ht="15">
      <c r="A73" s="89" t="s">
        <v>88</v>
      </c>
      <c r="B73" s="73" t="str">
        <f>'Be'!A60</f>
        <v>Keller Levente</v>
      </c>
      <c r="C73" s="74">
        <f>'Be'!B60</f>
        <v>0</v>
      </c>
      <c r="D73" s="75">
        <f>'Be'!C60</f>
        <v>0</v>
      </c>
      <c r="E73" s="76">
        <f>'Be'!D60</f>
        <v>0</v>
      </c>
      <c r="F73" s="75">
        <f>'Be'!E60</f>
        <v>0</v>
      </c>
      <c r="G73" s="76">
        <f>'Be'!F60</f>
        <v>0</v>
      </c>
      <c r="H73" s="75">
        <f>'Be'!G60</f>
        <v>0</v>
      </c>
      <c r="I73" s="76">
        <f>'Be'!H60</f>
        <v>0</v>
      </c>
      <c r="J73" s="77">
        <f>'Be'!I60</f>
        <v>0</v>
      </c>
      <c r="K73" s="78"/>
      <c r="L73" s="79" t="str">
        <f>'Be'!A57</f>
        <v>Szekszárd, Baka</v>
      </c>
    </row>
    <row r="74" spans="1:12" ht="15">
      <c r="A74" s="88" t="s">
        <v>89</v>
      </c>
      <c r="B74" s="73" t="str">
        <f>'Be'!A61</f>
        <v>Pintér Soma</v>
      </c>
      <c r="C74" s="74">
        <f>'Be'!B61</f>
        <v>0</v>
      </c>
      <c r="D74" s="75">
        <f>'Be'!C61</f>
        <v>0</v>
      </c>
      <c r="E74" s="76">
        <f>'Be'!D61</f>
        <v>0</v>
      </c>
      <c r="F74" s="75">
        <f>'Be'!E61</f>
        <v>0</v>
      </c>
      <c r="G74" s="76">
        <f>'Be'!F61</f>
        <v>0</v>
      </c>
      <c r="H74" s="75">
        <f>'Be'!G61</f>
        <v>0</v>
      </c>
      <c r="I74" s="76">
        <f>'Be'!H61</f>
        <v>0</v>
      </c>
      <c r="J74" s="77">
        <f>'Be'!I61</f>
        <v>0</v>
      </c>
      <c r="K74" s="78"/>
      <c r="L74" s="79" t="str">
        <f>'Be'!A57</f>
        <v>Szekszárd, Baka</v>
      </c>
    </row>
    <row r="75" spans="1:12" ht="15">
      <c r="A75" s="89" t="s">
        <v>90</v>
      </c>
      <c r="B75" s="73" t="str">
        <f>'Be'!A62</f>
        <v>Stier Dániel</v>
      </c>
      <c r="C75" s="74">
        <f>'Be'!B62</f>
        <v>0</v>
      </c>
      <c r="D75" s="75">
        <f>'Be'!C62</f>
        <v>0</v>
      </c>
      <c r="E75" s="76">
        <f>'Be'!D62</f>
        <v>0</v>
      </c>
      <c r="F75" s="75">
        <f>'Be'!E62</f>
        <v>0</v>
      </c>
      <c r="G75" s="76">
        <f>'Be'!F62</f>
        <v>0</v>
      </c>
      <c r="H75" s="75">
        <f>'Be'!G62</f>
        <v>0</v>
      </c>
      <c r="I75" s="76">
        <f>'Be'!H62</f>
        <v>0</v>
      </c>
      <c r="J75" s="77">
        <f>'Be'!I62</f>
        <v>0</v>
      </c>
      <c r="K75" s="78"/>
      <c r="L75" s="79" t="str">
        <f>'Be'!A57</f>
        <v>Szekszárd, Baka</v>
      </c>
    </row>
    <row r="76" spans="1:12" ht="15">
      <c r="A76" s="88" t="s">
        <v>91</v>
      </c>
      <c r="B76" s="73" t="str">
        <f>'Be'!A63</f>
        <v>Szabó Csaba</v>
      </c>
      <c r="C76" s="74">
        <f>'Be'!B63</f>
        <v>0</v>
      </c>
      <c r="D76" s="75">
        <f>'Be'!C63</f>
        <v>0</v>
      </c>
      <c r="E76" s="76">
        <f>'Be'!D63</f>
        <v>0</v>
      </c>
      <c r="F76" s="75">
        <f>'Be'!E63</f>
        <v>0</v>
      </c>
      <c r="G76" s="76">
        <f>'Be'!F63</f>
        <v>0</v>
      </c>
      <c r="H76" s="75">
        <f>'Be'!G63</f>
        <v>0</v>
      </c>
      <c r="I76" s="76">
        <f>'Be'!H63</f>
        <v>0</v>
      </c>
      <c r="J76" s="77">
        <f>'Be'!I63</f>
        <v>0</v>
      </c>
      <c r="K76" s="78"/>
      <c r="L76" s="79" t="str">
        <f>'Be'!A57</f>
        <v>Szekszárd, Baka</v>
      </c>
    </row>
    <row r="77" spans="1:12" ht="15">
      <c r="A77" s="89" t="s">
        <v>92</v>
      </c>
      <c r="B77" s="73" t="str">
        <f>'Be'!A64</f>
        <v>Schein Dániel</v>
      </c>
      <c r="C77" s="74">
        <f>'Be'!B64</f>
        <v>0</v>
      </c>
      <c r="D77" s="75">
        <f>'Be'!C64</f>
        <v>0</v>
      </c>
      <c r="E77" s="76">
        <f>'Be'!D64</f>
        <v>0</v>
      </c>
      <c r="F77" s="75">
        <f>'Be'!E64</f>
        <v>0</v>
      </c>
      <c r="G77" s="76">
        <f>'Be'!F64</f>
        <v>0</v>
      </c>
      <c r="H77" s="75">
        <f>'Be'!G64</f>
        <v>0</v>
      </c>
      <c r="I77" s="76">
        <f>'Be'!H64</f>
        <v>0</v>
      </c>
      <c r="J77" s="77">
        <f>'Be'!I64</f>
        <v>0</v>
      </c>
      <c r="K77" s="78"/>
      <c r="L77" s="79" t="str">
        <f>'Be'!A57</f>
        <v>Szekszárd, Baka</v>
      </c>
    </row>
    <row r="78" spans="1:12" ht="15">
      <c r="A78" s="88" t="s">
        <v>93</v>
      </c>
      <c r="B78" s="73">
        <f>'Be'!A94</f>
        <v>0</v>
      </c>
      <c r="C78" s="74">
        <f>'Be'!B94</f>
        <v>0</v>
      </c>
      <c r="D78" s="75">
        <f>'Be'!C94</f>
        <v>0</v>
      </c>
      <c r="E78" s="76">
        <f>'Be'!D94</f>
        <v>0</v>
      </c>
      <c r="F78" s="75">
        <f>'Be'!E94</f>
        <v>0</v>
      </c>
      <c r="G78" s="76">
        <f>'Be'!F94</f>
        <v>0</v>
      </c>
      <c r="H78" s="75">
        <f>'Be'!G94</f>
        <v>0</v>
      </c>
      <c r="I78" s="76">
        <f>'Be'!H94</f>
        <v>0</v>
      </c>
      <c r="J78" s="77">
        <f>'Be'!I94</f>
        <v>0</v>
      </c>
      <c r="K78" s="78"/>
      <c r="L78" s="79" t="str">
        <f>'Be'!A87</f>
        <v>Dunaföldvár</v>
      </c>
    </row>
    <row r="79" spans="1:12" ht="15">
      <c r="A79" s="89" t="s">
        <v>94</v>
      </c>
      <c r="B79" s="73">
        <f>'Be'!A119</f>
        <v>0</v>
      </c>
      <c r="C79" s="74">
        <f>'Be'!B119</f>
        <v>0</v>
      </c>
      <c r="D79" s="75">
        <f>'Be'!C119</f>
        <v>0</v>
      </c>
      <c r="E79" s="76">
        <f>'Be'!D119</f>
        <v>0</v>
      </c>
      <c r="F79" s="75">
        <f>'Be'!E119</f>
        <v>0</v>
      </c>
      <c r="G79" s="76">
        <f>'Be'!F119</f>
        <v>0</v>
      </c>
      <c r="H79" s="75">
        <f>'Be'!G119</f>
        <v>0</v>
      </c>
      <c r="I79" s="76">
        <f>'Be'!H119</f>
        <v>0</v>
      </c>
      <c r="J79" s="77">
        <f>'Be'!I119</f>
        <v>0</v>
      </c>
      <c r="K79" s="78"/>
      <c r="L79" s="79">
        <f>'Be'!A117</f>
        <v>0</v>
      </c>
    </row>
    <row r="80" spans="1:12" ht="15">
      <c r="A80" s="88" t="s">
        <v>95</v>
      </c>
      <c r="B80" s="73">
        <f>'Be'!A120</f>
        <v>0</v>
      </c>
      <c r="C80" s="74">
        <f>'Be'!B120</f>
        <v>0</v>
      </c>
      <c r="D80" s="75">
        <f>'Be'!C120</f>
        <v>0</v>
      </c>
      <c r="E80" s="76">
        <f>'Be'!D120</f>
        <v>0</v>
      </c>
      <c r="F80" s="75">
        <f>'Be'!E120</f>
        <v>0</v>
      </c>
      <c r="G80" s="76">
        <f>'Be'!F120</f>
        <v>0</v>
      </c>
      <c r="H80" s="75">
        <f>'Be'!G120</f>
        <v>0</v>
      </c>
      <c r="I80" s="76">
        <f>'Be'!H120</f>
        <v>0</v>
      </c>
      <c r="J80" s="77">
        <f>'Be'!I120</f>
        <v>0</v>
      </c>
      <c r="K80" s="78"/>
      <c r="L80" s="79">
        <f>'Be'!A117</f>
        <v>0</v>
      </c>
    </row>
    <row r="81" spans="1:12" ht="15">
      <c r="A81" s="89" t="s">
        <v>96</v>
      </c>
      <c r="B81" s="73">
        <f>'Be'!A121</f>
        <v>0</v>
      </c>
      <c r="C81" s="74">
        <f>'Be'!B121</f>
        <v>0</v>
      </c>
      <c r="D81" s="75">
        <f>'Be'!C121</f>
        <v>0</v>
      </c>
      <c r="E81" s="76">
        <f>'Be'!D121</f>
        <v>0</v>
      </c>
      <c r="F81" s="75">
        <f>'Be'!E121</f>
        <v>0</v>
      </c>
      <c r="G81" s="76">
        <f>'Be'!F121</f>
        <v>0</v>
      </c>
      <c r="H81" s="75">
        <f>'Be'!G121</f>
        <v>0</v>
      </c>
      <c r="I81" s="76">
        <f>'Be'!H121</f>
        <v>0</v>
      </c>
      <c r="J81" s="77">
        <f>'Be'!I121</f>
        <v>0</v>
      </c>
      <c r="K81" s="78"/>
      <c r="L81" s="79">
        <f>'Be'!A117</f>
        <v>0</v>
      </c>
    </row>
    <row r="82" spans="1:12" ht="15">
      <c r="A82" s="88" t="s">
        <v>97</v>
      </c>
      <c r="B82" s="73">
        <f>'Be'!A122</f>
        <v>0</v>
      </c>
      <c r="C82" s="74">
        <f>'Be'!B122</f>
        <v>0</v>
      </c>
      <c r="D82" s="75">
        <f>'Be'!C122</f>
        <v>0</v>
      </c>
      <c r="E82" s="76">
        <f>'Be'!D122</f>
        <v>0</v>
      </c>
      <c r="F82" s="75">
        <f>'Be'!E122</f>
        <v>0</v>
      </c>
      <c r="G82" s="76">
        <f>'Be'!F122</f>
        <v>0</v>
      </c>
      <c r="H82" s="75">
        <f>'Be'!G122</f>
        <v>0</v>
      </c>
      <c r="I82" s="76">
        <f>'Be'!H122</f>
        <v>0</v>
      </c>
      <c r="J82" s="77">
        <f>'Be'!I122</f>
        <v>0</v>
      </c>
      <c r="K82" s="78"/>
      <c r="L82" s="79">
        <f>'Be'!A117</f>
        <v>0</v>
      </c>
    </row>
    <row r="83" spans="1:12" ht="15">
      <c r="A83" s="89" t="s">
        <v>98</v>
      </c>
      <c r="B83" s="73">
        <f>'Be'!A123</f>
        <v>0</v>
      </c>
      <c r="C83" s="74">
        <f>'Be'!B123</f>
        <v>0</v>
      </c>
      <c r="D83" s="75">
        <f>'Be'!C123</f>
        <v>0</v>
      </c>
      <c r="E83" s="76">
        <f>'Be'!D123</f>
        <v>0</v>
      </c>
      <c r="F83" s="75">
        <f>'Be'!E123</f>
        <v>0</v>
      </c>
      <c r="G83" s="76">
        <f>'Be'!F123</f>
        <v>0</v>
      </c>
      <c r="H83" s="75">
        <f>'Be'!G123</f>
        <v>0</v>
      </c>
      <c r="I83" s="76">
        <f>'Be'!H123</f>
        <v>0</v>
      </c>
      <c r="J83" s="77">
        <f>'Be'!I123</f>
        <v>0</v>
      </c>
      <c r="K83" s="78"/>
      <c r="L83" s="79">
        <f>'Be'!A117</f>
        <v>0</v>
      </c>
    </row>
    <row r="84" spans="1:12" ht="15">
      <c r="A84" s="88" t="s">
        <v>99</v>
      </c>
      <c r="B84" s="73">
        <f>'Be'!A124</f>
        <v>0</v>
      </c>
      <c r="C84" s="74">
        <f>'Be'!B124</f>
        <v>0</v>
      </c>
      <c r="D84" s="75">
        <f>'Be'!C124</f>
        <v>0</v>
      </c>
      <c r="E84" s="76">
        <f>'Be'!D124</f>
        <v>0</v>
      </c>
      <c r="F84" s="75">
        <f>'Be'!E124</f>
        <v>0</v>
      </c>
      <c r="G84" s="76">
        <f>'Be'!F124</f>
        <v>0</v>
      </c>
      <c r="H84" s="75">
        <f>'Be'!G124</f>
        <v>0</v>
      </c>
      <c r="I84" s="76">
        <f>'Be'!H124</f>
        <v>0</v>
      </c>
      <c r="J84" s="77">
        <f>'Be'!I124</f>
        <v>0</v>
      </c>
      <c r="K84" s="78"/>
      <c r="L84" s="79">
        <f>'Be'!A117</f>
        <v>0</v>
      </c>
    </row>
    <row r="85" spans="1:12" ht="15">
      <c r="A85" s="89" t="s">
        <v>100</v>
      </c>
      <c r="B85" s="73">
        <f>'Be'!A129</f>
        <v>0</v>
      </c>
      <c r="C85" s="74">
        <f>'Be'!B129</f>
        <v>0</v>
      </c>
      <c r="D85" s="75">
        <f>'Be'!C129</f>
        <v>0</v>
      </c>
      <c r="E85" s="76">
        <f>'Be'!D129</f>
        <v>0</v>
      </c>
      <c r="F85" s="75">
        <f>'Be'!E129</f>
        <v>0</v>
      </c>
      <c r="G85" s="76">
        <f>'Be'!F129</f>
        <v>0</v>
      </c>
      <c r="H85" s="75">
        <f>'Be'!G129</f>
        <v>0</v>
      </c>
      <c r="I85" s="76">
        <f>'Be'!H129</f>
        <v>0</v>
      </c>
      <c r="J85" s="77">
        <f>'Be'!I129</f>
        <v>0</v>
      </c>
      <c r="K85" s="78"/>
      <c r="L85" s="79">
        <f>'Be'!A127</f>
        <v>0</v>
      </c>
    </row>
    <row r="86" spans="1:12" ht="15">
      <c r="A86" s="88" t="s">
        <v>101</v>
      </c>
      <c r="B86" s="73">
        <f>'Be'!A130</f>
        <v>0</v>
      </c>
      <c r="C86" s="74">
        <f>'Be'!B130</f>
        <v>0</v>
      </c>
      <c r="D86" s="75">
        <f>'Be'!C130</f>
        <v>0</v>
      </c>
      <c r="E86" s="76">
        <f>'Be'!D130</f>
        <v>0</v>
      </c>
      <c r="F86" s="75">
        <f>'Be'!E130</f>
        <v>0</v>
      </c>
      <c r="G86" s="76">
        <f>'Be'!F130</f>
        <v>0</v>
      </c>
      <c r="H86" s="75">
        <f>'Be'!G130</f>
        <v>0</v>
      </c>
      <c r="I86" s="76">
        <f>'Be'!H130</f>
        <v>0</v>
      </c>
      <c r="J86" s="77">
        <f>'Be'!I130</f>
        <v>0</v>
      </c>
      <c r="K86" s="78"/>
      <c r="L86" s="79">
        <f>'Be'!A127</f>
        <v>0</v>
      </c>
    </row>
    <row r="87" spans="1:12" ht="15">
      <c r="A87" s="89" t="s">
        <v>102</v>
      </c>
      <c r="B87" s="73">
        <f>'Be'!A131</f>
        <v>0</v>
      </c>
      <c r="C87" s="74">
        <f>'Be'!B131</f>
        <v>0</v>
      </c>
      <c r="D87" s="75">
        <f>'Be'!C131</f>
        <v>0</v>
      </c>
      <c r="E87" s="76">
        <f>'Be'!D131</f>
        <v>0</v>
      </c>
      <c r="F87" s="75">
        <f>'Be'!E131</f>
        <v>0</v>
      </c>
      <c r="G87" s="76">
        <f>'Be'!F131</f>
        <v>0</v>
      </c>
      <c r="H87" s="75">
        <f>'Be'!G131</f>
        <v>0</v>
      </c>
      <c r="I87" s="76">
        <f>'Be'!H131</f>
        <v>0</v>
      </c>
      <c r="J87" s="77">
        <f>'Be'!I131</f>
        <v>0</v>
      </c>
      <c r="K87" s="78"/>
      <c r="L87" s="79">
        <f>'Be'!A127</f>
        <v>0</v>
      </c>
    </row>
    <row r="88" spans="1:12" ht="15">
      <c r="A88" s="88" t="s">
        <v>103</v>
      </c>
      <c r="B88" s="73">
        <f>'Be'!A132</f>
        <v>0</v>
      </c>
      <c r="C88" s="74">
        <f>'Be'!B132</f>
        <v>0</v>
      </c>
      <c r="D88" s="75">
        <f>'Be'!C132</f>
        <v>0</v>
      </c>
      <c r="E88" s="76">
        <f>'Be'!D132</f>
        <v>0</v>
      </c>
      <c r="F88" s="75">
        <f>'Be'!E132</f>
        <v>0</v>
      </c>
      <c r="G88" s="76">
        <f>'Be'!F132</f>
        <v>0</v>
      </c>
      <c r="H88" s="75">
        <f>'Be'!G132</f>
        <v>0</v>
      </c>
      <c r="I88" s="76">
        <f>'Be'!H132</f>
        <v>0</v>
      </c>
      <c r="J88" s="77">
        <f>'Be'!I132</f>
        <v>0</v>
      </c>
      <c r="K88" s="78"/>
      <c r="L88" s="79">
        <f>'Be'!A127</f>
        <v>0</v>
      </c>
    </row>
    <row r="89" spans="1:12" ht="15">
      <c r="A89" s="89" t="s">
        <v>104</v>
      </c>
      <c r="B89" s="73">
        <f>'Be'!A133</f>
        <v>0</v>
      </c>
      <c r="C89" s="74">
        <f>'Be'!B133</f>
        <v>0</v>
      </c>
      <c r="D89" s="75">
        <f>'Be'!C133</f>
        <v>0</v>
      </c>
      <c r="E89" s="76">
        <f>'Be'!D133</f>
        <v>0</v>
      </c>
      <c r="F89" s="75">
        <f>'Be'!E133</f>
        <v>0</v>
      </c>
      <c r="G89" s="76">
        <f>'Be'!F133</f>
        <v>0</v>
      </c>
      <c r="H89" s="75">
        <f>'Be'!G133</f>
        <v>0</v>
      </c>
      <c r="I89" s="76">
        <f>'Be'!H133</f>
        <v>0</v>
      </c>
      <c r="J89" s="77">
        <f>'Be'!I133</f>
        <v>0</v>
      </c>
      <c r="K89" s="78"/>
      <c r="L89" s="79">
        <f>'Be'!A127</f>
        <v>0</v>
      </c>
    </row>
    <row r="90" spans="1:12" ht="15">
      <c r="A90" s="88" t="s">
        <v>105</v>
      </c>
      <c r="B90" s="73">
        <f>'Be'!A134</f>
        <v>0</v>
      </c>
      <c r="C90" s="74">
        <f>'Be'!B134</f>
        <v>0</v>
      </c>
      <c r="D90" s="75">
        <f>'Be'!C134</f>
        <v>0</v>
      </c>
      <c r="E90" s="76">
        <f>'Be'!D134</f>
        <v>0</v>
      </c>
      <c r="F90" s="75">
        <f>'Be'!E134</f>
        <v>0</v>
      </c>
      <c r="G90" s="76">
        <f>'Be'!F134</f>
        <v>0</v>
      </c>
      <c r="H90" s="75">
        <f>'Be'!G134</f>
        <v>0</v>
      </c>
      <c r="I90" s="76">
        <f>'Be'!H134</f>
        <v>0</v>
      </c>
      <c r="J90" s="77">
        <f>'Be'!I134</f>
        <v>0</v>
      </c>
      <c r="K90" s="78"/>
      <c r="L90" s="79">
        <f>'Be'!A127</f>
        <v>0</v>
      </c>
    </row>
    <row r="91" spans="1:12" ht="15">
      <c r="A91" s="89" t="s">
        <v>106</v>
      </c>
      <c r="B91" s="73">
        <f>'Be'!A139</f>
        <v>0</v>
      </c>
      <c r="C91" s="74">
        <f>'Be'!B139</f>
        <v>0</v>
      </c>
      <c r="D91" s="75">
        <f>'Be'!C139</f>
        <v>0</v>
      </c>
      <c r="E91" s="76">
        <f>'Be'!D139</f>
        <v>0</v>
      </c>
      <c r="F91" s="75">
        <f>'Be'!E139</f>
        <v>0</v>
      </c>
      <c r="G91" s="76">
        <f>'Be'!F139</f>
        <v>0</v>
      </c>
      <c r="H91" s="75">
        <f>'Be'!G139</f>
        <v>0</v>
      </c>
      <c r="I91" s="76">
        <f>'Be'!H139</f>
        <v>0</v>
      </c>
      <c r="J91" s="77">
        <f>'Be'!I139</f>
        <v>0</v>
      </c>
      <c r="K91" s="78"/>
      <c r="L91" s="79">
        <f>'Be'!A137</f>
        <v>0</v>
      </c>
    </row>
    <row r="92" spans="1:12" ht="15">
      <c r="A92" s="88" t="s">
        <v>107</v>
      </c>
      <c r="B92" s="73">
        <f>'Be'!A140</f>
        <v>0</v>
      </c>
      <c r="C92" s="74">
        <f>'Be'!B140</f>
        <v>0</v>
      </c>
      <c r="D92" s="75">
        <f>'Be'!C140</f>
        <v>0</v>
      </c>
      <c r="E92" s="76">
        <f>'Be'!D140</f>
        <v>0</v>
      </c>
      <c r="F92" s="75">
        <f>'Be'!E140</f>
        <v>0</v>
      </c>
      <c r="G92" s="76">
        <f>'Be'!F140</f>
        <v>0</v>
      </c>
      <c r="H92" s="75">
        <f>'Be'!G140</f>
        <v>0</v>
      </c>
      <c r="I92" s="76">
        <f>'Be'!H140</f>
        <v>0</v>
      </c>
      <c r="J92" s="77">
        <f>'Be'!I140</f>
        <v>0</v>
      </c>
      <c r="K92" s="78"/>
      <c r="L92" s="79">
        <f>'Be'!A137</f>
        <v>0</v>
      </c>
    </row>
    <row r="93" spans="1:12" ht="15">
      <c r="A93" s="89" t="s">
        <v>108</v>
      </c>
      <c r="B93" s="73">
        <f>'Be'!A141</f>
        <v>0</v>
      </c>
      <c r="C93" s="74">
        <f>'Be'!B141</f>
        <v>0</v>
      </c>
      <c r="D93" s="75">
        <f>'Be'!C141</f>
        <v>0</v>
      </c>
      <c r="E93" s="76">
        <f>'Be'!D141</f>
        <v>0</v>
      </c>
      <c r="F93" s="75">
        <f>'Be'!E141</f>
        <v>0</v>
      </c>
      <c r="G93" s="76">
        <f>'Be'!F141</f>
        <v>0</v>
      </c>
      <c r="H93" s="75">
        <f>'Be'!G141</f>
        <v>0</v>
      </c>
      <c r="I93" s="76">
        <f>'Be'!H141</f>
        <v>0</v>
      </c>
      <c r="J93" s="77">
        <f>'Be'!I141</f>
        <v>0</v>
      </c>
      <c r="K93" s="78"/>
      <c r="L93" s="79">
        <f>'Be'!A137</f>
        <v>0</v>
      </c>
    </row>
    <row r="94" spans="1:12" ht="15">
      <c r="A94" s="88" t="s">
        <v>109</v>
      </c>
      <c r="B94" s="73">
        <f>'Be'!A142</f>
        <v>0</v>
      </c>
      <c r="C94" s="74">
        <f>'Be'!B142</f>
        <v>0</v>
      </c>
      <c r="D94" s="75">
        <f>'Be'!C142</f>
        <v>0</v>
      </c>
      <c r="E94" s="76">
        <f>'Be'!D142</f>
        <v>0</v>
      </c>
      <c r="F94" s="75">
        <f>'Be'!E142</f>
        <v>0</v>
      </c>
      <c r="G94" s="76">
        <f>'Be'!F142</f>
        <v>0</v>
      </c>
      <c r="H94" s="75">
        <f>'Be'!G142</f>
        <v>0</v>
      </c>
      <c r="I94" s="76">
        <f>'Be'!H142</f>
        <v>0</v>
      </c>
      <c r="J94" s="77">
        <f>'Be'!I142</f>
        <v>0</v>
      </c>
      <c r="K94" s="78"/>
      <c r="L94" s="79">
        <f>'Be'!A137</f>
        <v>0</v>
      </c>
    </row>
    <row r="95" spans="1:12" ht="15">
      <c r="A95" s="89" t="s">
        <v>110</v>
      </c>
      <c r="B95" s="73">
        <f>'Be'!A143</f>
        <v>0</v>
      </c>
      <c r="C95" s="74">
        <f>'Be'!B143</f>
        <v>0</v>
      </c>
      <c r="D95" s="75">
        <f>'Be'!C143</f>
        <v>0</v>
      </c>
      <c r="E95" s="76">
        <f>'Be'!D143</f>
        <v>0</v>
      </c>
      <c r="F95" s="75">
        <f>'Be'!E143</f>
        <v>0</v>
      </c>
      <c r="G95" s="76">
        <f>'Be'!F143</f>
        <v>0</v>
      </c>
      <c r="H95" s="75">
        <f>'Be'!G143</f>
        <v>0</v>
      </c>
      <c r="I95" s="76">
        <f>'Be'!H143</f>
        <v>0</v>
      </c>
      <c r="J95" s="77">
        <f>'Be'!I143</f>
        <v>0</v>
      </c>
      <c r="K95" s="78"/>
      <c r="L95" s="79">
        <f>'Be'!A137</f>
        <v>0</v>
      </c>
    </row>
    <row r="96" spans="1:12" ht="15">
      <c r="A96" s="88" t="s">
        <v>111</v>
      </c>
      <c r="B96" s="73">
        <f>'Be'!A144</f>
        <v>0</v>
      </c>
      <c r="C96" s="74">
        <f>'Be'!B144</f>
        <v>0</v>
      </c>
      <c r="D96" s="75">
        <f>'Be'!C144</f>
        <v>0</v>
      </c>
      <c r="E96" s="76">
        <f>'Be'!D144</f>
        <v>0</v>
      </c>
      <c r="F96" s="75">
        <f>'Be'!E144</f>
        <v>0</v>
      </c>
      <c r="G96" s="76">
        <f>'Be'!F144</f>
        <v>0</v>
      </c>
      <c r="H96" s="75">
        <f>'Be'!G144</f>
        <v>0</v>
      </c>
      <c r="I96" s="76">
        <f>'Be'!H144</f>
        <v>0</v>
      </c>
      <c r="J96" s="77">
        <f>'Be'!I144</f>
        <v>0</v>
      </c>
      <c r="K96" s="78"/>
      <c r="L96" s="79">
        <f>'Be'!A137</f>
        <v>0</v>
      </c>
    </row>
    <row r="97" spans="1:12" ht="15">
      <c r="A97" s="89" t="s">
        <v>112</v>
      </c>
      <c r="B97" s="73">
        <f>'Be'!A149</f>
        <v>0</v>
      </c>
      <c r="C97" s="74">
        <f>'Be'!B149</f>
        <v>0</v>
      </c>
      <c r="D97" s="75">
        <f>'Be'!C149</f>
        <v>0</v>
      </c>
      <c r="E97" s="76">
        <f>'Be'!D149</f>
        <v>0</v>
      </c>
      <c r="F97" s="75">
        <f>'Be'!E149</f>
        <v>0</v>
      </c>
      <c r="G97" s="76">
        <f>'Be'!F149</f>
        <v>0</v>
      </c>
      <c r="H97" s="75">
        <f>'Be'!G149</f>
        <v>0</v>
      </c>
      <c r="I97" s="76">
        <f>'Be'!H149</f>
        <v>0</v>
      </c>
      <c r="J97" s="77">
        <f>'Be'!I149</f>
        <v>0</v>
      </c>
      <c r="K97" s="78"/>
      <c r="L97" s="79">
        <f>'Be'!A147</f>
        <v>0</v>
      </c>
    </row>
    <row r="98" spans="1:12" ht="15">
      <c r="A98" s="88" t="s">
        <v>113</v>
      </c>
      <c r="B98" s="73">
        <f>'Be'!A150</f>
        <v>0</v>
      </c>
      <c r="C98" s="74">
        <f>'Be'!B150</f>
        <v>0</v>
      </c>
      <c r="D98" s="75">
        <f>'Be'!C150</f>
        <v>0</v>
      </c>
      <c r="E98" s="76">
        <f>'Be'!D150</f>
        <v>0</v>
      </c>
      <c r="F98" s="75">
        <f>'Be'!E150</f>
        <v>0</v>
      </c>
      <c r="G98" s="76">
        <f>'Be'!F150</f>
        <v>0</v>
      </c>
      <c r="H98" s="75">
        <f>'Be'!G150</f>
        <v>0</v>
      </c>
      <c r="I98" s="76">
        <f>'Be'!H150</f>
        <v>0</v>
      </c>
      <c r="J98" s="77">
        <f>'Be'!I150</f>
        <v>0</v>
      </c>
      <c r="K98" s="78"/>
      <c r="L98" s="79">
        <f>'Be'!A147</f>
        <v>0</v>
      </c>
    </row>
    <row r="99" spans="1:12" ht="15">
      <c r="A99" s="89" t="s">
        <v>114</v>
      </c>
      <c r="B99" s="73">
        <f>'Be'!A151</f>
        <v>0</v>
      </c>
      <c r="C99" s="74">
        <f>'Be'!B151</f>
        <v>0</v>
      </c>
      <c r="D99" s="75">
        <f>'Be'!C151</f>
        <v>0</v>
      </c>
      <c r="E99" s="76">
        <f>'Be'!D151</f>
        <v>0</v>
      </c>
      <c r="F99" s="75">
        <f>'Be'!E151</f>
        <v>0</v>
      </c>
      <c r="G99" s="76">
        <f>'Be'!F151</f>
        <v>0</v>
      </c>
      <c r="H99" s="75">
        <f>'Be'!G151</f>
        <v>0</v>
      </c>
      <c r="I99" s="76">
        <f>'Be'!H151</f>
        <v>0</v>
      </c>
      <c r="J99" s="77">
        <f>'Be'!I151</f>
        <v>0</v>
      </c>
      <c r="K99" s="78"/>
      <c r="L99" s="79">
        <f>'Be'!A147</f>
        <v>0</v>
      </c>
    </row>
    <row r="100" spans="1:12" ht="15">
      <c r="A100" s="88" t="s">
        <v>115</v>
      </c>
      <c r="B100" s="73">
        <f>'Be'!A152</f>
        <v>0</v>
      </c>
      <c r="C100" s="74">
        <f>'Be'!B152</f>
        <v>0</v>
      </c>
      <c r="D100" s="75">
        <f>'Be'!C152</f>
        <v>0</v>
      </c>
      <c r="E100" s="76">
        <f>'Be'!D152</f>
        <v>0</v>
      </c>
      <c r="F100" s="75">
        <f>'Be'!E152</f>
        <v>0</v>
      </c>
      <c r="G100" s="76">
        <f>'Be'!F152</f>
        <v>0</v>
      </c>
      <c r="H100" s="75">
        <f>'Be'!G152</f>
        <v>0</v>
      </c>
      <c r="I100" s="76">
        <f>'Be'!H152</f>
        <v>0</v>
      </c>
      <c r="J100" s="77">
        <f>'Be'!I152</f>
        <v>0</v>
      </c>
      <c r="K100" s="78"/>
      <c r="L100" s="79">
        <f>'Be'!A147</f>
        <v>0</v>
      </c>
    </row>
    <row r="101" spans="1:12" ht="15">
      <c r="A101" s="89" t="s">
        <v>116</v>
      </c>
      <c r="B101" s="73">
        <f>'Be'!A153</f>
        <v>0</v>
      </c>
      <c r="C101" s="74">
        <f>'Be'!B153</f>
        <v>0</v>
      </c>
      <c r="D101" s="75">
        <f>'Be'!C153</f>
        <v>0</v>
      </c>
      <c r="E101" s="76">
        <f>'Be'!D153</f>
        <v>0</v>
      </c>
      <c r="F101" s="75">
        <f>'Be'!E153</f>
        <v>0</v>
      </c>
      <c r="G101" s="76">
        <f>'Be'!F153</f>
        <v>0</v>
      </c>
      <c r="H101" s="75">
        <f>'Be'!G153</f>
        <v>0</v>
      </c>
      <c r="I101" s="76">
        <f>'Be'!H153</f>
        <v>0</v>
      </c>
      <c r="J101" s="77">
        <f>'Be'!I153</f>
        <v>0</v>
      </c>
      <c r="K101" s="78"/>
      <c r="L101" s="79">
        <f>'Be'!A147</f>
        <v>0</v>
      </c>
    </row>
    <row r="102" spans="1:12" ht="15">
      <c r="A102" s="88" t="s">
        <v>117</v>
      </c>
      <c r="B102" s="73">
        <f>'Be'!A154</f>
        <v>0</v>
      </c>
      <c r="C102" s="74">
        <f>'Be'!B154</f>
        <v>0</v>
      </c>
      <c r="D102" s="75">
        <f>'Be'!C154</f>
        <v>0</v>
      </c>
      <c r="E102" s="76">
        <f>'Be'!D154</f>
        <v>0</v>
      </c>
      <c r="F102" s="75">
        <f>'Be'!E154</f>
        <v>0</v>
      </c>
      <c r="G102" s="76">
        <f>'Be'!F154</f>
        <v>0</v>
      </c>
      <c r="H102" s="75">
        <f>'Be'!G154</f>
        <v>0</v>
      </c>
      <c r="I102" s="76">
        <f>'Be'!H154</f>
        <v>0</v>
      </c>
      <c r="J102" s="77">
        <f>'Be'!I154</f>
        <v>0</v>
      </c>
      <c r="K102" s="78"/>
      <c r="L102" s="79">
        <f>'Be'!A147</f>
        <v>0</v>
      </c>
    </row>
    <row r="103" spans="1:12" ht="15">
      <c r="A103" s="89" t="s">
        <v>118</v>
      </c>
      <c r="B103" s="73">
        <f>'Be'!A159</f>
        <v>0</v>
      </c>
      <c r="C103" s="74">
        <f>'Be'!B159</f>
        <v>0</v>
      </c>
      <c r="D103" s="75">
        <f>'Be'!C159</f>
        <v>0</v>
      </c>
      <c r="E103" s="76">
        <f>'Be'!D159</f>
        <v>0</v>
      </c>
      <c r="F103" s="75">
        <f>'Be'!E159</f>
        <v>0</v>
      </c>
      <c r="G103" s="76">
        <f>'Be'!F159</f>
        <v>0</v>
      </c>
      <c r="H103" s="75">
        <f>'Be'!G159</f>
        <v>0</v>
      </c>
      <c r="I103" s="76">
        <f>'Be'!H159</f>
        <v>0</v>
      </c>
      <c r="J103" s="77">
        <f>'Be'!I159</f>
        <v>0</v>
      </c>
      <c r="K103" s="78"/>
      <c r="L103" s="79">
        <f>'Be'!A157</f>
        <v>0</v>
      </c>
    </row>
    <row r="104" spans="1:12" ht="15">
      <c r="A104" s="88" t="s">
        <v>119</v>
      </c>
      <c r="B104" s="73">
        <f>'Be'!A160</f>
        <v>0</v>
      </c>
      <c r="C104" s="74">
        <f>'Be'!B160</f>
        <v>0</v>
      </c>
      <c r="D104" s="75">
        <f>'Be'!C160</f>
        <v>0</v>
      </c>
      <c r="E104" s="76">
        <f>'Be'!D160</f>
        <v>0</v>
      </c>
      <c r="F104" s="75">
        <f>'Be'!E160</f>
        <v>0</v>
      </c>
      <c r="G104" s="76">
        <f>'Be'!F160</f>
        <v>0</v>
      </c>
      <c r="H104" s="75">
        <f>'Be'!G160</f>
        <v>0</v>
      </c>
      <c r="I104" s="76">
        <f>'Be'!H160</f>
        <v>0</v>
      </c>
      <c r="J104" s="77">
        <f>'Be'!I160</f>
        <v>0</v>
      </c>
      <c r="K104" s="78"/>
      <c r="L104" s="79">
        <f>'Be'!A157</f>
        <v>0</v>
      </c>
    </row>
    <row r="105" spans="1:12" ht="15">
      <c r="A105" s="89" t="s">
        <v>120</v>
      </c>
      <c r="B105" s="73">
        <f>'Be'!A161</f>
        <v>0</v>
      </c>
      <c r="C105" s="74">
        <f>'Be'!B161</f>
        <v>0</v>
      </c>
      <c r="D105" s="75">
        <f>'Be'!C161</f>
        <v>0</v>
      </c>
      <c r="E105" s="76">
        <f>'Be'!D161</f>
        <v>0</v>
      </c>
      <c r="F105" s="75">
        <f>'Be'!E161</f>
        <v>0</v>
      </c>
      <c r="G105" s="76">
        <f>'Be'!F161</f>
        <v>0</v>
      </c>
      <c r="H105" s="75">
        <f>'Be'!G161</f>
        <v>0</v>
      </c>
      <c r="I105" s="76">
        <f>'Be'!H161</f>
        <v>0</v>
      </c>
      <c r="J105" s="77">
        <f>'Be'!I161</f>
        <v>0</v>
      </c>
      <c r="K105" s="78"/>
      <c r="L105" s="79">
        <f>'Be'!A157</f>
        <v>0</v>
      </c>
    </row>
    <row r="106" spans="1:12" ht="15">
      <c r="A106" s="88" t="s">
        <v>121</v>
      </c>
      <c r="B106" s="73">
        <f>'Be'!A162</f>
        <v>0</v>
      </c>
      <c r="C106" s="74">
        <f>'Be'!B162</f>
        <v>0</v>
      </c>
      <c r="D106" s="75">
        <f>'Be'!C162</f>
        <v>0</v>
      </c>
      <c r="E106" s="76">
        <f>'Be'!D162</f>
        <v>0</v>
      </c>
      <c r="F106" s="75">
        <f>'Be'!E162</f>
        <v>0</v>
      </c>
      <c r="G106" s="76">
        <f>'Be'!F162</f>
        <v>0</v>
      </c>
      <c r="H106" s="75">
        <f>'Be'!G162</f>
        <v>0</v>
      </c>
      <c r="I106" s="76">
        <f>'Be'!H162</f>
        <v>0</v>
      </c>
      <c r="J106" s="77">
        <f>'Be'!I162</f>
        <v>0</v>
      </c>
      <c r="K106" s="78"/>
      <c r="L106" s="79">
        <f>'Be'!A157</f>
        <v>0</v>
      </c>
    </row>
    <row r="107" spans="1:12" ht="15">
      <c r="A107" s="89" t="s">
        <v>122</v>
      </c>
      <c r="B107" s="73">
        <f>'Be'!A163</f>
        <v>0</v>
      </c>
      <c r="C107" s="74">
        <f>'Be'!B163</f>
        <v>0</v>
      </c>
      <c r="D107" s="75">
        <f>'Be'!C163</f>
        <v>0</v>
      </c>
      <c r="E107" s="76">
        <f>'Be'!D163</f>
        <v>0</v>
      </c>
      <c r="F107" s="75">
        <f>'Be'!E163</f>
        <v>0</v>
      </c>
      <c r="G107" s="76">
        <f>'Be'!F163</f>
        <v>0</v>
      </c>
      <c r="H107" s="75">
        <f>'Be'!G163</f>
        <v>0</v>
      </c>
      <c r="I107" s="76">
        <f>'Be'!H163</f>
        <v>0</v>
      </c>
      <c r="J107" s="77">
        <f>'Be'!I163</f>
        <v>0</v>
      </c>
      <c r="K107" s="78"/>
      <c r="L107" s="79">
        <f>'Be'!A157</f>
        <v>0</v>
      </c>
    </row>
    <row r="108" spans="1:12" ht="15">
      <c r="A108" s="88" t="s">
        <v>123</v>
      </c>
      <c r="B108" s="73">
        <f>'Be'!A164</f>
        <v>0</v>
      </c>
      <c r="C108" s="74">
        <f>'Be'!B164</f>
        <v>0</v>
      </c>
      <c r="D108" s="75">
        <f>'Be'!C164</f>
        <v>0</v>
      </c>
      <c r="E108" s="76">
        <f>'Be'!D164</f>
        <v>0</v>
      </c>
      <c r="F108" s="75">
        <f>'Be'!E164</f>
        <v>0</v>
      </c>
      <c r="G108" s="76">
        <f>'Be'!F164</f>
        <v>0</v>
      </c>
      <c r="H108" s="75">
        <f>'Be'!G164</f>
        <v>0</v>
      </c>
      <c r="I108" s="76">
        <f>'Be'!H164</f>
        <v>0</v>
      </c>
      <c r="J108" s="77">
        <f>'Be'!I164</f>
        <v>0</v>
      </c>
      <c r="K108" s="78"/>
      <c r="L108" s="79">
        <f>'Be'!A157</f>
        <v>0</v>
      </c>
    </row>
    <row r="109" spans="1:12" ht="15">
      <c r="A109" s="89" t="s">
        <v>124</v>
      </c>
      <c r="B109" s="73">
        <f>'Be'!A169</f>
        <v>0</v>
      </c>
      <c r="C109" s="74">
        <f>'Be'!B169</f>
        <v>0</v>
      </c>
      <c r="D109" s="75">
        <f>'Be'!C169</f>
        <v>0</v>
      </c>
      <c r="E109" s="76">
        <f>'Be'!D169</f>
        <v>0</v>
      </c>
      <c r="F109" s="75">
        <f>'Be'!E169</f>
        <v>0</v>
      </c>
      <c r="G109" s="76">
        <f>'Be'!F169</f>
        <v>0</v>
      </c>
      <c r="H109" s="75">
        <f>'Be'!G169</f>
        <v>0</v>
      </c>
      <c r="I109" s="76">
        <f>'Be'!H169</f>
        <v>0</v>
      </c>
      <c r="J109" s="77">
        <f>'Be'!I169</f>
        <v>0</v>
      </c>
      <c r="K109" s="78"/>
      <c r="L109" s="79">
        <f>'Be'!A167</f>
        <v>0</v>
      </c>
    </row>
    <row r="110" spans="1:12" ht="15">
      <c r="A110" s="88" t="s">
        <v>125</v>
      </c>
      <c r="B110" s="73">
        <f>'Be'!A170</f>
        <v>0</v>
      </c>
      <c r="C110" s="74">
        <f>'Be'!B170</f>
        <v>0</v>
      </c>
      <c r="D110" s="75">
        <f>'Be'!C170</f>
        <v>0</v>
      </c>
      <c r="E110" s="76">
        <f>'Be'!D170</f>
        <v>0</v>
      </c>
      <c r="F110" s="75">
        <f>'Be'!E170</f>
        <v>0</v>
      </c>
      <c r="G110" s="76">
        <f>'Be'!F170</f>
        <v>0</v>
      </c>
      <c r="H110" s="75">
        <f>'Be'!G170</f>
        <v>0</v>
      </c>
      <c r="I110" s="76">
        <f>'Be'!H170</f>
        <v>0</v>
      </c>
      <c r="J110" s="77">
        <f>'Be'!I170</f>
        <v>0</v>
      </c>
      <c r="K110" s="78"/>
      <c r="L110" s="79">
        <f>'Be'!A167</f>
        <v>0</v>
      </c>
    </row>
    <row r="111" spans="1:12" ht="15">
      <c r="A111" s="89" t="s">
        <v>126</v>
      </c>
      <c r="B111" s="73">
        <f>'Be'!A171</f>
        <v>0</v>
      </c>
      <c r="C111" s="74">
        <f>'Be'!B171</f>
        <v>0</v>
      </c>
      <c r="D111" s="75">
        <f>'Be'!C171</f>
        <v>0</v>
      </c>
      <c r="E111" s="76">
        <f>'Be'!D171</f>
        <v>0</v>
      </c>
      <c r="F111" s="75">
        <f>'Be'!E171</f>
        <v>0</v>
      </c>
      <c r="G111" s="76">
        <f>'Be'!F171</f>
        <v>0</v>
      </c>
      <c r="H111" s="75">
        <f>'Be'!G171</f>
        <v>0</v>
      </c>
      <c r="I111" s="76">
        <f>'Be'!H171</f>
        <v>0</v>
      </c>
      <c r="J111" s="77">
        <f>'Be'!I171</f>
        <v>0</v>
      </c>
      <c r="K111" s="78"/>
      <c r="L111" s="79">
        <f>'Be'!A167</f>
        <v>0</v>
      </c>
    </row>
    <row r="112" spans="1:12" ht="15">
      <c r="A112" s="88" t="s">
        <v>127</v>
      </c>
      <c r="B112" s="73">
        <f>'Be'!A172</f>
        <v>0</v>
      </c>
      <c r="C112" s="74">
        <f>'Be'!B172</f>
        <v>0</v>
      </c>
      <c r="D112" s="75">
        <f>'Be'!C172</f>
        <v>0</v>
      </c>
      <c r="E112" s="76">
        <f>'Be'!D172</f>
        <v>0</v>
      </c>
      <c r="F112" s="75">
        <f>'Be'!E172</f>
        <v>0</v>
      </c>
      <c r="G112" s="76">
        <f>'Be'!F172</f>
        <v>0</v>
      </c>
      <c r="H112" s="75">
        <f>'Be'!G172</f>
        <v>0</v>
      </c>
      <c r="I112" s="76">
        <f>'Be'!H172</f>
        <v>0</v>
      </c>
      <c r="J112" s="77">
        <f>'Be'!I172</f>
        <v>0</v>
      </c>
      <c r="K112" s="78"/>
      <c r="L112" s="79">
        <f>'Be'!A167</f>
        <v>0</v>
      </c>
    </row>
    <row r="113" spans="1:12" ht="15">
      <c r="A113" s="89" t="s">
        <v>128</v>
      </c>
      <c r="B113" s="73">
        <f>'Be'!A173</f>
        <v>0</v>
      </c>
      <c r="C113" s="74">
        <f>'Be'!B173</f>
        <v>0</v>
      </c>
      <c r="D113" s="75">
        <f>'Be'!C173</f>
        <v>0</v>
      </c>
      <c r="E113" s="76">
        <f>'Be'!D173</f>
        <v>0</v>
      </c>
      <c r="F113" s="75">
        <f>'Be'!E173</f>
        <v>0</v>
      </c>
      <c r="G113" s="76">
        <f>'Be'!F173</f>
        <v>0</v>
      </c>
      <c r="H113" s="75">
        <f>'Be'!G173</f>
        <v>0</v>
      </c>
      <c r="I113" s="76">
        <f>'Be'!H173</f>
        <v>0</v>
      </c>
      <c r="J113" s="77">
        <f>'Be'!I173</f>
        <v>0</v>
      </c>
      <c r="K113" s="78"/>
      <c r="L113" s="79">
        <f>'Be'!A167</f>
        <v>0</v>
      </c>
    </row>
    <row r="114" spans="1:12" ht="15">
      <c r="A114" s="88" t="s">
        <v>129</v>
      </c>
      <c r="B114" s="73">
        <f>'Be'!A174</f>
        <v>0</v>
      </c>
      <c r="C114" s="74">
        <f>'Be'!B174</f>
        <v>0</v>
      </c>
      <c r="D114" s="75">
        <f>'Be'!C174</f>
        <v>0</v>
      </c>
      <c r="E114" s="76">
        <f>'Be'!D174</f>
        <v>0</v>
      </c>
      <c r="F114" s="75">
        <f>'Be'!E174</f>
        <v>0</v>
      </c>
      <c r="G114" s="76">
        <f>'Be'!F174</f>
        <v>0</v>
      </c>
      <c r="H114" s="75">
        <f>'Be'!G174</f>
        <v>0</v>
      </c>
      <c r="I114" s="76">
        <f>'Be'!H174</f>
        <v>0</v>
      </c>
      <c r="J114" s="77">
        <f>'Be'!I174</f>
        <v>0</v>
      </c>
      <c r="K114" s="78"/>
      <c r="L114" s="79">
        <f>'Be'!A167</f>
        <v>0</v>
      </c>
    </row>
    <row r="115" spans="1:12" ht="15">
      <c r="A115" s="89" t="s">
        <v>130</v>
      </c>
      <c r="B115" s="73">
        <f>'Be'!A179</f>
        <v>0</v>
      </c>
      <c r="C115" s="74">
        <f>'Be'!B179</f>
        <v>0</v>
      </c>
      <c r="D115" s="75">
        <f>'Be'!C179</f>
        <v>0</v>
      </c>
      <c r="E115" s="76">
        <f>'Be'!D179</f>
        <v>0</v>
      </c>
      <c r="F115" s="75">
        <f>'Be'!E179</f>
        <v>0</v>
      </c>
      <c r="G115" s="76">
        <f>'Be'!F179</f>
        <v>0</v>
      </c>
      <c r="H115" s="75">
        <f>'Be'!G179</f>
        <v>0</v>
      </c>
      <c r="I115" s="76">
        <f>'Be'!H179</f>
        <v>0</v>
      </c>
      <c r="J115" s="77">
        <f>'Be'!I179</f>
        <v>0</v>
      </c>
      <c r="K115" s="78"/>
      <c r="L115" s="79">
        <f>'Be'!A177</f>
        <v>0</v>
      </c>
    </row>
    <row r="116" spans="1:12" ht="15">
      <c r="A116" s="88" t="s">
        <v>131</v>
      </c>
      <c r="B116" s="73">
        <f>'Be'!A180</f>
        <v>0</v>
      </c>
      <c r="C116" s="74">
        <f>'Be'!B180</f>
        <v>0</v>
      </c>
      <c r="D116" s="75">
        <f>'Be'!C180</f>
        <v>0</v>
      </c>
      <c r="E116" s="76">
        <f>'Be'!D180</f>
        <v>0</v>
      </c>
      <c r="F116" s="75">
        <f>'Be'!E180</f>
        <v>0</v>
      </c>
      <c r="G116" s="76">
        <f>'Be'!F180</f>
        <v>0</v>
      </c>
      <c r="H116" s="75">
        <f>'Be'!G180</f>
        <v>0</v>
      </c>
      <c r="I116" s="76">
        <f>'Be'!H180</f>
        <v>0</v>
      </c>
      <c r="J116" s="77">
        <f>'Be'!I180</f>
        <v>0</v>
      </c>
      <c r="K116" s="78"/>
      <c r="L116" s="79">
        <f>'Be'!A177</f>
        <v>0</v>
      </c>
    </row>
    <row r="117" spans="1:12" ht="15">
      <c r="A117" s="89" t="s">
        <v>132</v>
      </c>
      <c r="B117" s="73">
        <f>'Be'!A181</f>
        <v>0</v>
      </c>
      <c r="C117" s="74">
        <f>'Be'!B181</f>
        <v>0</v>
      </c>
      <c r="D117" s="75">
        <f>'Be'!C181</f>
        <v>0</v>
      </c>
      <c r="E117" s="76">
        <f>'Be'!D181</f>
        <v>0</v>
      </c>
      <c r="F117" s="75">
        <f>'Be'!E181</f>
        <v>0</v>
      </c>
      <c r="G117" s="76">
        <f>'Be'!F181</f>
        <v>0</v>
      </c>
      <c r="H117" s="75">
        <f>'Be'!G181</f>
        <v>0</v>
      </c>
      <c r="I117" s="76">
        <f>'Be'!H181</f>
        <v>0</v>
      </c>
      <c r="J117" s="77">
        <f>'Be'!I181</f>
        <v>0</v>
      </c>
      <c r="K117" s="78"/>
      <c r="L117" s="79">
        <f>'Be'!A177</f>
        <v>0</v>
      </c>
    </row>
    <row r="118" spans="1:12" ht="15">
      <c r="A118" s="88" t="s">
        <v>133</v>
      </c>
      <c r="B118" s="73">
        <f>'Be'!A182</f>
        <v>0</v>
      </c>
      <c r="C118" s="74">
        <f>'Be'!B182</f>
        <v>0</v>
      </c>
      <c r="D118" s="75">
        <f>'Be'!C182</f>
        <v>0</v>
      </c>
      <c r="E118" s="76">
        <f>'Be'!D182</f>
        <v>0</v>
      </c>
      <c r="F118" s="75">
        <f>'Be'!E182</f>
        <v>0</v>
      </c>
      <c r="G118" s="76">
        <f>'Be'!F182</f>
        <v>0</v>
      </c>
      <c r="H118" s="75">
        <f>'Be'!G182</f>
        <v>0</v>
      </c>
      <c r="I118" s="76">
        <f>'Be'!H182</f>
        <v>0</v>
      </c>
      <c r="J118" s="77">
        <f>'Be'!I182</f>
        <v>0</v>
      </c>
      <c r="K118" s="78"/>
      <c r="L118" s="79">
        <f>'Be'!A177</f>
        <v>0</v>
      </c>
    </row>
    <row r="119" spans="1:12" ht="15">
      <c r="A119" s="89" t="s">
        <v>134</v>
      </c>
      <c r="B119" s="73">
        <f>'Be'!A183</f>
        <v>0</v>
      </c>
      <c r="C119" s="74">
        <f>'Be'!B183</f>
        <v>0</v>
      </c>
      <c r="D119" s="75">
        <f>'Be'!C183</f>
        <v>0</v>
      </c>
      <c r="E119" s="76">
        <f>'Be'!D183</f>
        <v>0</v>
      </c>
      <c r="F119" s="75">
        <f>'Be'!E183</f>
        <v>0</v>
      </c>
      <c r="G119" s="76">
        <f>'Be'!F183</f>
        <v>0</v>
      </c>
      <c r="H119" s="75">
        <f>'Be'!G183</f>
        <v>0</v>
      </c>
      <c r="I119" s="76">
        <f>'Be'!H183</f>
        <v>0</v>
      </c>
      <c r="J119" s="77">
        <f>'Be'!I183</f>
        <v>0</v>
      </c>
      <c r="K119" s="78"/>
      <c r="L119" s="79">
        <f>'Be'!A177</f>
        <v>0</v>
      </c>
    </row>
    <row r="120" spans="1:12" ht="15">
      <c r="A120" s="88" t="s">
        <v>135</v>
      </c>
      <c r="B120" s="73">
        <f>'Be'!A184</f>
        <v>0</v>
      </c>
      <c r="C120" s="74">
        <f>'Be'!B184</f>
        <v>0</v>
      </c>
      <c r="D120" s="75">
        <f>'Be'!C184</f>
        <v>0</v>
      </c>
      <c r="E120" s="76">
        <f>'Be'!D184</f>
        <v>0</v>
      </c>
      <c r="F120" s="75">
        <f>'Be'!E184</f>
        <v>0</v>
      </c>
      <c r="G120" s="76">
        <f>'Be'!F184</f>
        <v>0</v>
      </c>
      <c r="H120" s="75">
        <f>'Be'!G184</f>
        <v>0</v>
      </c>
      <c r="I120" s="76">
        <f>'Be'!H184</f>
        <v>0</v>
      </c>
      <c r="J120" s="77">
        <f>'Be'!I184</f>
        <v>0</v>
      </c>
      <c r="K120" s="78"/>
      <c r="L120" s="79">
        <f>'Be'!A177</f>
        <v>0</v>
      </c>
    </row>
    <row r="121" spans="1:12" ht="15">
      <c r="A121" s="89" t="s">
        <v>136</v>
      </c>
      <c r="B121" s="73">
        <f>'Be'!A189</f>
        <v>0</v>
      </c>
      <c r="C121" s="74">
        <f>'Be'!B189</f>
        <v>0</v>
      </c>
      <c r="D121" s="75">
        <f>'Be'!C189</f>
        <v>0</v>
      </c>
      <c r="E121" s="76">
        <f>'Be'!D189</f>
        <v>0</v>
      </c>
      <c r="F121" s="75">
        <f>'Be'!E189</f>
        <v>0</v>
      </c>
      <c r="G121" s="76">
        <f>'Be'!F189</f>
        <v>0</v>
      </c>
      <c r="H121" s="75">
        <f>'Be'!G189</f>
        <v>0</v>
      </c>
      <c r="I121" s="76">
        <f>'Be'!H189</f>
        <v>0</v>
      </c>
      <c r="J121" s="77">
        <f>'Be'!I189</f>
        <v>0</v>
      </c>
      <c r="K121" s="78"/>
      <c r="L121" s="79">
        <f>'Be'!A187</f>
        <v>0</v>
      </c>
    </row>
    <row r="122" spans="1:12" ht="15">
      <c r="A122" s="88" t="s">
        <v>137</v>
      </c>
      <c r="B122" s="73">
        <f>'Be'!A190</f>
        <v>0</v>
      </c>
      <c r="C122" s="74">
        <f>'Be'!B190</f>
        <v>0</v>
      </c>
      <c r="D122" s="75">
        <f>'Be'!C190</f>
        <v>0</v>
      </c>
      <c r="E122" s="76">
        <f>'Be'!D190</f>
        <v>0</v>
      </c>
      <c r="F122" s="75">
        <f>'Be'!E190</f>
        <v>0</v>
      </c>
      <c r="G122" s="76">
        <f>'Be'!F190</f>
        <v>0</v>
      </c>
      <c r="H122" s="75">
        <f>'Be'!G190</f>
        <v>0</v>
      </c>
      <c r="I122" s="76">
        <f>'Be'!H190</f>
        <v>0</v>
      </c>
      <c r="J122" s="77">
        <f>'Be'!I190</f>
        <v>0</v>
      </c>
      <c r="K122" s="78"/>
      <c r="L122" s="79">
        <f>'Be'!A187</f>
        <v>0</v>
      </c>
    </row>
    <row r="123" spans="1:12" ht="15">
      <c r="A123" s="89" t="s">
        <v>138</v>
      </c>
      <c r="B123" s="73">
        <f>'Be'!A191</f>
        <v>0</v>
      </c>
      <c r="C123" s="74">
        <f>'Be'!B191</f>
        <v>0</v>
      </c>
      <c r="D123" s="75">
        <f>'Be'!C191</f>
        <v>0</v>
      </c>
      <c r="E123" s="76">
        <f>'Be'!D191</f>
        <v>0</v>
      </c>
      <c r="F123" s="75">
        <f>'Be'!E191</f>
        <v>0</v>
      </c>
      <c r="G123" s="76">
        <f>'Be'!F191</f>
        <v>0</v>
      </c>
      <c r="H123" s="75">
        <f>'Be'!G191</f>
        <v>0</v>
      </c>
      <c r="I123" s="76">
        <f>'Be'!H191</f>
        <v>0</v>
      </c>
      <c r="J123" s="77">
        <f>'Be'!I191</f>
        <v>0</v>
      </c>
      <c r="K123" s="78"/>
      <c r="L123" s="79">
        <f>'Be'!A187</f>
        <v>0</v>
      </c>
    </row>
    <row r="124" spans="1:12" ht="15">
      <c r="A124" s="88" t="s">
        <v>139</v>
      </c>
      <c r="B124" s="73">
        <f>'Be'!A192</f>
        <v>0</v>
      </c>
      <c r="C124" s="74">
        <f>'Be'!B192</f>
        <v>0</v>
      </c>
      <c r="D124" s="75">
        <f>'Be'!C192</f>
        <v>0</v>
      </c>
      <c r="E124" s="76">
        <f>'Be'!D192</f>
        <v>0</v>
      </c>
      <c r="F124" s="75">
        <f>'Be'!E192</f>
        <v>0</v>
      </c>
      <c r="G124" s="76">
        <f>'Be'!F192</f>
        <v>0</v>
      </c>
      <c r="H124" s="75">
        <f>'Be'!G192</f>
        <v>0</v>
      </c>
      <c r="I124" s="76">
        <f>'Be'!H192</f>
        <v>0</v>
      </c>
      <c r="J124" s="77">
        <f>'Be'!I192</f>
        <v>0</v>
      </c>
      <c r="K124" s="78"/>
      <c r="L124" s="79">
        <f>'Be'!A187</f>
        <v>0</v>
      </c>
    </row>
    <row r="125" spans="1:12" ht="15">
      <c r="A125" s="89" t="s">
        <v>140</v>
      </c>
      <c r="B125" s="73">
        <f>'Be'!A193</f>
        <v>0</v>
      </c>
      <c r="C125" s="74">
        <f>'Be'!B193</f>
        <v>0</v>
      </c>
      <c r="D125" s="75">
        <f>'Be'!C193</f>
        <v>0</v>
      </c>
      <c r="E125" s="76">
        <f>'Be'!D193</f>
        <v>0</v>
      </c>
      <c r="F125" s="75">
        <f>'Be'!E193</f>
        <v>0</v>
      </c>
      <c r="G125" s="76">
        <f>'Be'!F193</f>
        <v>0</v>
      </c>
      <c r="H125" s="75">
        <f>'Be'!G193</f>
        <v>0</v>
      </c>
      <c r="I125" s="76">
        <f>'Be'!H193</f>
        <v>0</v>
      </c>
      <c r="J125" s="77">
        <f>'Be'!I193</f>
        <v>0</v>
      </c>
      <c r="K125" s="78"/>
      <c r="L125" s="79">
        <f>'Be'!A187</f>
        <v>0</v>
      </c>
    </row>
    <row r="126" spans="1:12" ht="15">
      <c r="A126" s="88" t="s">
        <v>141</v>
      </c>
      <c r="B126" s="73">
        <f>'Be'!A194</f>
        <v>0</v>
      </c>
      <c r="C126" s="74">
        <f>'Be'!B194</f>
        <v>0</v>
      </c>
      <c r="D126" s="75">
        <f>'Be'!C194</f>
        <v>0</v>
      </c>
      <c r="E126" s="76">
        <f>'Be'!D194</f>
        <v>0</v>
      </c>
      <c r="F126" s="75">
        <f>'Be'!E194</f>
        <v>0</v>
      </c>
      <c r="G126" s="76">
        <f>'Be'!F194</f>
        <v>0</v>
      </c>
      <c r="H126" s="75">
        <f>'Be'!G194</f>
        <v>0</v>
      </c>
      <c r="I126" s="76">
        <f>'Be'!H194</f>
        <v>0</v>
      </c>
      <c r="J126" s="77">
        <f>'Be'!I194</f>
        <v>0</v>
      </c>
      <c r="K126" s="78"/>
      <c r="L126" s="79">
        <f>'Be'!A187</f>
        <v>0</v>
      </c>
    </row>
    <row r="127" spans="1:12" ht="15">
      <c r="A127" s="89" t="s">
        <v>142</v>
      </c>
      <c r="B127" s="73">
        <f>'Be'!A199</f>
        <v>0</v>
      </c>
      <c r="C127" s="74">
        <f>'Be'!B199</f>
        <v>0</v>
      </c>
      <c r="D127" s="75">
        <f>'Be'!C199</f>
        <v>0</v>
      </c>
      <c r="E127" s="76">
        <f>'Be'!D199</f>
        <v>0</v>
      </c>
      <c r="F127" s="75">
        <f>'Be'!E199</f>
        <v>0</v>
      </c>
      <c r="G127" s="76">
        <f>'Be'!F199</f>
        <v>0</v>
      </c>
      <c r="H127" s="75">
        <f>'Be'!G199</f>
        <v>0</v>
      </c>
      <c r="I127" s="76">
        <f>'Be'!H199</f>
        <v>0</v>
      </c>
      <c r="J127" s="77">
        <f>'Be'!I199</f>
        <v>0</v>
      </c>
      <c r="K127" s="78"/>
      <c r="L127" s="79">
        <f>'Be'!A197</f>
        <v>0</v>
      </c>
    </row>
    <row r="128" spans="1:12" ht="15">
      <c r="A128" s="88" t="s">
        <v>143</v>
      </c>
      <c r="B128" s="73">
        <f>'Be'!A200</f>
        <v>0</v>
      </c>
      <c r="C128" s="74">
        <f>'Be'!B200</f>
        <v>0</v>
      </c>
      <c r="D128" s="75">
        <f>'Be'!C200</f>
        <v>0</v>
      </c>
      <c r="E128" s="76">
        <f>'Be'!D200</f>
        <v>0</v>
      </c>
      <c r="F128" s="75">
        <f>'Be'!E200</f>
        <v>0</v>
      </c>
      <c r="G128" s="76">
        <f>'Be'!F200</f>
        <v>0</v>
      </c>
      <c r="H128" s="75">
        <f>'Be'!G200</f>
        <v>0</v>
      </c>
      <c r="I128" s="76">
        <f>'Be'!H200</f>
        <v>0</v>
      </c>
      <c r="J128" s="77">
        <f>'Be'!I200</f>
        <v>0</v>
      </c>
      <c r="K128" s="78"/>
      <c r="L128" s="79">
        <f>'Be'!A197</f>
        <v>0</v>
      </c>
    </row>
    <row r="129" spans="1:12" ht="15">
      <c r="A129" s="89" t="s">
        <v>144</v>
      </c>
      <c r="B129" s="73">
        <f>'Be'!A201</f>
        <v>0</v>
      </c>
      <c r="C129" s="74">
        <f>'Be'!B201</f>
        <v>0</v>
      </c>
      <c r="D129" s="75">
        <f>'Be'!C201</f>
        <v>0</v>
      </c>
      <c r="E129" s="76">
        <f>'Be'!D201</f>
        <v>0</v>
      </c>
      <c r="F129" s="75">
        <f>'Be'!E201</f>
        <v>0</v>
      </c>
      <c r="G129" s="76">
        <f>'Be'!F201</f>
        <v>0</v>
      </c>
      <c r="H129" s="75">
        <f>'Be'!G201</f>
        <v>0</v>
      </c>
      <c r="I129" s="76">
        <f>'Be'!H201</f>
        <v>0</v>
      </c>
      <c r="J129" s="77">
        <f>'Be'!I201</f>
        <v>0</v>
      </c>
      <c r="K129" s="78"/>
      <c r="L129" s="79">
        <f>'Be'!A197</f>
        <v>0</v>
      </c>
    </row>
    <row r="130" spans="1:12" ht="15">
      <c r="A130" s="88" t="s">
        <v>145</v>
      </c>
      <c r="B130" s="73">
        <f>'Be'!A202</f>
        <v>0</v>
      </c>
      <c r="C130" s="74">
        <f>'Be'!B202</f>
        <v>0</v>
      </c>
      <c r="D130" s="75">
        <f>'Be'!C202</f>
        <v>0</v>
      </c>
      <c r="E130" s="76">
        <f>'Be'!D202</f>
        <v>0</v>
      </c>
      <c r="F130" s="75">
        <f>'Be'!E202</f>
        <v>0</v>
      </c>
      <c r="G130" s="76">
        <f>'Be'!F202</f>
        <v>0</v>
      </c>
      <c r="H130" s="75">
        <f>'Be'!G202</f>
        <v>0</v>
      </c>
      <c r="I130" s="76">
        <f>'Be'!H202</f>
        <v>0</v>
      </c>
      <c r="J130" s="77">
        <f>'Be'!I202</f>
        <v>0</v>
      </c>
      <c r="K130" s="78"/>
      <c r="L130" s="79">
        <f>'Be'!A197</f>
        <v>0</v>
      </c>
    </row>
    <row r="131" spans="1:12" ht="15">
      <c r="A131" s="89" t="s">
        <v>146</v>
      </c>
      <c r="B131" s="73">
        <f>'Be'!A203</f>
        <v>0</v>
      </c>
      <c r="C131" s="74">
        <f>'Be'!B203</f>
        <v>0</v>
      </c>
      <c r="D131" s="75">
        <f>'Be'!C203</f>
        <v>0</v>
      </c>
      <c r="E131" s="76">
        <f>'Be'!D203</f>
        <v>0</v>
      </c>
      <c r="F131" s="75">
        <f>'Be'!E203</f>
        <v>0</v>
      </c>
      <c r="G131" s="76">
        <f>'Be'!F203</f>
        <v>0</v>
      </c>
      <c r="H131" s="75">
        <f>'Be'!G203</f>
        <v>0</v>
      </c>
      <c r="I131" s="76">
        <f>'Be'!H203</f>
        <v>0</v>
      </c>
      <c r="J131" s="77">
        <f>'Be'!I203</f>
        <v>0</v>
      </c>
      <c r="K131" s="78"/>
      <c r="L131" s="79">
        <f>'Be'!A197</f>
        <v>0</v>
      </c>
    </row>
    <row r="132" spans="1:12" ht="15">
      <c r="A132" s="88" t="s">
        <v>147</v>
      </c>
      <c r="B132" s="73">
        <f>'Be'!A204</f>
        <v>0</v>
      </c>
      <c r="C132" s="74">
        <f>'Be'!B204</f>
        <v>0</v>
      </c>
      <c r="D132" s="75">
        <f>'Be'!C204</f>
        <v>0</v>
      </c>
      <c r="E132" s="76">
        <f>'Be'!D204</f>
        <v>0</v>
      </c>
      <c r="F132" s="75">
        <f>'Be'!E204</f>
        <v>0</v>
      </c>
      <c r="G132" s="76">
        <f>'Be'!F204</f>
        <v>0</v>
      </c>
      <c r="H132" s="75">
        <f>'Be'!G204</f>
        <v>0</v>
      </c>
      <c r="I132" s="76">
        <f>'Be'!H204</f>
        <v>0</v>
      </c>
      <c r="J132" s="77">
        <f>'Be'!I204</f>
        <v>0</v>
      </c>
      <c r="K132" s="78"/>
      <c r="L132" s="79">
        <f>'Be'!A197</f>
        <v>0</v>
      </c>
    </row>
    <row r="133" spans="1:12" ht="15">
      <c r="A133" s="89" t="s">
        <v>148</v>
      </c>
      <c r="B133" s="73">
        <f>'Be'!A209</f>
        <v>0</v>
      </c>
      <c r="C133" s="74">
        <f>'Be'!B209</f>
        <v>0</v>
      </c>
      <c r="D133" s="75">
        <f>'Be'!C209</f>
        <v>0</v>
      </c>
      <c r="E133" s="76">
        <f>'Be'!D209</f>
        <v>0</v>
      </c>
      <c r="F133" s="75">
        <f>'Be'!E209</f>
        <v>0</v>
      </c>
      <c r="G133" s="76">
        <f>'Be'!F209</f>
        <v>0</v>
      </c>
      <c r="H133" s="75">
        <f>'Be'!G209</f>
        <v>0</v>
      </c>
      <c r="I133" s="76">
        <f>'Be'!H209</f>
        <v>0</v>
      </c>
      <c r="J133" s="77">
        <f>'Be'!I209</f>
        <v>0</v>
      </c>
      <c r="K133" s="78"/>
      <c r="L133" s="79">
        <f>'Be'!A207</f>
        <v>0</v>
      </c>
    </row>
    <row r="134" spans="1:12" ht="15">
      <c r="A134" s="88" t="s">
        <v>149</v>
      </c>
      <c r="B134" s="73">
        <f>'Be'!A210</f>
        <v>0</v>
      </c>
      <c r="C134" s="74">
        <f>'Be'!B210</f>
        <v>0</v>
      </c>
      <c r="D134" s="75">
        <f>'Be'!C210</f>
        <v>0</v>
      </c>
      <c r="E134" s="76">
        <f>'Be'!D210</f>
        <v>0</v>
      </c>
      <c r="F134" s="75">
        <f>'Be'!E210</f>
        <v>0</v>
      </c>
      <c r="G134" s="76">
        <f>'Be'!F210</f>
        <v>0</v>
      </c>
      <c r="H134" s="75">
        <f>'Be'!G210</f>
        <v>0</v>
      </c>
      <c r="I134" s="76">
        <f>'Be'!H210</f>
        <v>0</v>
      </c>
      <c r="J134" s="77">
        <f>'Be'!I210</f>
        <v>0</v>
      </c>
      <c r="K134" s="78"/>
      <c r="L134" s="79">
        <f>'Be'!A207</f>
        <v>0</v>
      </c>
    </row>
    <row r="135" spans="1:12" ht="15">
      <c r="A135" s="89" t="s">
        <v>150</v>
      </c>
      <c r="B135" s="73">
        <f>'Be'!A211</f>
        <v>0</v>
      </c>
      <c r="C135" s="74">
        <f>'Be'!B211</f>
        <v>0</v>
      </c>
      <c r="D135" s="75">
        <f>'Be'!C211</f>
        <v>0</v>
      </c>
      <c r="E135" s="76">
        <f>'Be'!D211</f>
        <v>0</v>
      </c>
      <c r="F135" s="75">
        <f>'Be'!E211</f>
        <v>0</v>
      </c>
      <c r="G135" s="76">
        <f>'Be'!F211</f>
        <v>0</v>
      </c>
      <c r="H135" s="75">
        <f>'Be'!G211</f>
        <v>0</v>
      </c>
      <c r="I135" s="76">
        <f>'Be'!H211</f>
        <v>0</v>
      </c>
      <c r="J135" s="77">
        <f>'Be'!I211</f>
        <v>0</v>
      </c>
      <c r="K135" s="78"/>
      <c r="L135" s="79">
        <f>'Be'!A207</f>
        <v>0</v>
      </c>
    </row>
    <row r="136" spans="1:12" ht="15">
      <c r="A136" s="88" t="s">
        <v>151</v>
      </c>
      <c r="B136" s="73">
        <f>'Be'!A212</f>
        <v>0</v>
      </c>
      <c r="C136" s="74">
        <f>'Be'!B212</f>
        <v>0</v>
      </c>
      <c r="D136" s="75">
        <f>'Be'!C212</f>
        <v>0</v>
      </c>
      <c r="E136" s="76">
        <f>'Be'!D212</f>
        <v>0</v>
      </c>
      <c r="F136" s="75">
        <f>'Be'!E212</f>
        <v>0</v>
      </c>
      <c r="G136" s="76">
        <f>'Be'!F212</f>
        <v>0</v>
      </c>
      <c r="H136" s="75">
        <f>'Be'!G212</f>
        <v>0</v>
      </c>
      <c r="I136" s="76">
        <f>'Be'!H212</f>
        <v>0</v>
      </c>
      <c r="J136" s="77">
        <f>'Be'!I212</f>
        <v>0</v>
      </c>
      <c r="K136" s="78"/>
      <c r="L136" s="79">
        <f>'Be'!A207</f>
        <v>0</v>
      </c>
    </row>
    <row r="137" spans="1:12" ht="15">
      <c r="A137" s="89" t="s">
        <v>152</v>
      </c>
      <c r="B137" s="73">
        <f>'Be'!A213</f>
        <v>0</v>
      </c>
      <c r="C137" s="74">
        <f>'Be'!B213</f>
        <v>0</v>
      </c>
      <c r="D137" s="75">
        <f>'Be'!C213</f>
        <v>0</v>
      </c>
      <c r="E137" s="76">
        <f>'Be'!D213</f>
        <v>0</v>
      </c>
      <c r="F137" s="75">
        <f>'Be'!E213</f>
        <v>0</v>
      </c>
      <c r="G137" s="76">
        <f>'Be'!F213</f>
        <v>0</v>
      </c>
      <c r="H137" s="75">
        <f>'Be'!G213</f>
        <v>0</v>
      </c>
      <c r="I137" s="76">
        <f>'Be'!H213</f>
        <v>0</v>
      </c>
      <c r="J137" s="77">
        <f>'Be'!I213</f>
        <v>0</v>
      </c>
      <c r="K137" s="78"/>
      <c r="L137" s="79">
        <f>'Be'!A207</f>
        <v>0</v>
      </c>
    </row>
    <row r="138" spans="1:12" ht="15">
      <c r="A138" s="88" t="s">
        <v>153</v>
      </c>
      <c r="B138" s="73">
        <f>'Be'!A214</f>
        <v>0</v>
      </c>
      <c r="C138" s="74">
        <f>'Be'!B214</f>
        <v>0</v>
      </c>
      <c r="D138" s="75">
        <f>'Be'!C214</f>
        <v>0</v>
      </c>
      <c r="E138" s="76">
        <f>'Be'!D214</f>
        <v>0</v>
      </c>
      <c r="F138" s="75">
        <f>'Be'!E214</f>
        <v>0</v>
      </c>
      <c r="G138" s="76">
        <f>'Be'!F214</f>
        <v>0</v>
      </c>
      <c r="H138" s="75">
        <f>'Be'!G214</f>
        <v>0</v>
      </c>
      <c r="I138" s="76">
        <f>'Be'!H214</f>
        <v>0</v>
      </c>
      <c r="J138" s="77">
        <f>'Be'!I214</f>
        <v>0</v>
      </c>
      <c r="K138" s="78"/>
      <c r="L138" s="79">
        <f>'Be'!A207</f>
        <v>0</v>
      </c>
    </row>
    <row r="139" spans="1:12" ht="15">
      <c r="A139" s="89" t="s">
        <v>154</v>
      </c>
      <c r="B139" s="73">
        <f>'Be'!A219</f>
        <v>0</v>
      </c>
      <c r="C139" s="74">
        <f>'Be'!B219</f>
        <v>0</v>
      </c>
      <c r="D139" s="75">
        <f>'Be'!C219</f>
        <v>0</v>
      </c>
      <c r="E139" s="76">
        <f>'Be'!D219</f>
        <v>0</v>
      </c>
      <c r="F139" s="75">
        <f>'Be'!E219</f>
        <v>0</v>
      </c>
      <c r="G139" s="76">
        <f>'Be'!F219</f>
        <v>0</v>
      </c>
      <c r="H139" s="75">
        <f>'Be'!G219</f>
        <v>0</v>
      </c>
      <c r="I139" s="76">
        <f>'Be'!H219</f>
        <v>0</v>
      </c>
      <c r="J139" s="77">
        <f>'Be'!I219</f>
        <v>0</v>
      </c>
      <c r="K139" s="78"/>
      <c r="L139" s="79">
        <f>'Be'!A217</f>
        <v>0</v>
      </c>
    </row>
    <row r="140" spans="1:12" ht="15">
      <c r="A140" s="88" t="s">
        <v>155</v>
      </c>
      <c r="B140" s="73">
        <f>'Be'!A220</f>
        <v>0</v>
      </c>
      <c r="C140" s="74">
        <f>'Be'!B220</f>
        <v>0</v>
      </c>
      <c r="D140" s="75">
        <f>'Be'!C220</f>
        <v>0</v>
      </c>
      <c r="E140" s="76">
        <f>'Be'!D220</f>
        <v>0</v>
      </c>
      <c r="F140" s="75">
        <f>'Be'!E220</f>
        <v>0</v>
      </c>
      <c r="G140" s="76">
        <f>'Be'!F220</f>
        <v>0</v>
      </c>
      <c r="H140" s="75">
        <f>'Be'!G220</f>
        <v>0</v>
      </c>
      <c r="I140" s="76">
        <f>'Be'!H220</f>
        <v>0</v>
      </c>
      <c r="J140" s="77">
        <f>'Be'!I220</f>
        <v>0</v>
      </c>
      <c r="K140" s="78"/>
      <c r="L140" s="79">
        <f>'Be'!A217</f>
        <v>0</v>
      </c>
    </row>
    <row r="141" spans="1:12" ht="15">
      <c r="A141" s="89" t="s">
        <v>156</v>
      </c>
      <c r="B141" s="73">
        <f>'Be'!A221</f>
        <v>0</v>
      </c>
      <c r="C141" s="74">
        <f>'Be'!B221</f>
        <v>0</v>
      </c>
      <c r="D141" s="75">
        <f>'Be'!C221</f>
        <v>0</v>
      </c>
      <c r="E141" s="76">
        <f>'Be'!D221</f>
        <v>0</v>
      </c>
      <c r="F141" s="75">
        <f>'Be'!E221</f>
        <v>0</v>
      </c>
      <c r="G141" s="76">
        <f>'Be'!F221</f>
        <v>0</v>
      </c>
      <c r="H141" s="75">
        <f>'Be'!G221</f>
        <v>0</v>
      </c>
      <c r="I141" s="76">
        <f>'Be'!H221</f>
        <v>0</v>
      </c>
      <c r="J141" s="77">
        <f>'Be'!I221</f>
        <v>0</v>
      </c>
      <c r="K141" s="78"/>
      <c r="L141" s="79">
        <f>'Be'!A217</f>
        <v>0</v>
      </c>
    </row>
    <row r="142" spans="1:12" ht="15">
      <c r="A142" s="88" t="s">
        <v>157</v>
      </c>
      <c r="B142" s="73">
        <f>'Be'!A222</f>
        <v>0</v>
      </c>
      <c r="C142" s="74">
        <f>'Be'!B222</f>
        <v>0</v>
      </c>
      <c r="D142" s="75">
        <f>'Be'!C222</f>
        <v>0</v>
      </c>
      <c r="E142" s="76">
        <f>'Be'!D222</f>
        <v>0</v>
      </c>
      <c r="F142" s="75">
        <f>'Be'!E222</f>
        <v>0</v>
      </c>
      <c r="G142" s="76">
        <f>'Be'!F222</f>
        <v>0</v>
      </c>
      <c r="H142" s="75">
        <f>'Be'!G222</f>
        <v>0</v>
      </c>
      <c r="I142" s="76">
        <f>'Be'!H222</f>
        <v>0</v>
      </c>
      <c r="J142" s="77">
        <f>'Be'!I222</f>
        <v>0</v>
      </c>
      <c r="K142" s="78"/>
      <c r="L142" s="79">
        <f>'Be'!A217</f>
        <v>0</v>
      </c>
    </row>
    <row r="143" spans="1:12" ht="15">
      <c r="A143" s="89" t="s">
        <v>158</v>
      </c>
      <c r="B143" s="73">
        <f>'Be'!A223</f>
        <v>0</v>
      </c>
      <c r="C143" s="74">
        <f>'Be'!B223</f>
        <v>0</v>
      </c>
      <c r="D143" s="75">
        <f>'Be'!C223</f>
        <v>0</v>
      </c>
      <c r="E143" s="76">
        <f>'Be'!D223</f>
        <v>0</v>
      </c>
      <c r="F143" s="75">
        <f>'Be'!E223</f>
        <v>0</v>
      </c>
      <c r="G143" s="76">
        <f>'Be'!F223</f>
        <v>0</v>
      </c>
      <c r="H143" s="75">
        <f>'Be'!G223</f>
        <v>0</v>
      </c>
      <c r="I143" s="76">
        <f>'Be'!H223</f>
        <v>0</v>
      </c>
      <c r="J143" s="77">
        <f>'Be'!I223</f>
        <v>0</v>
      </c>
      <c r="K143" s="78"/>
      <c r="L143" s="79">
        <f>'Be'!A217</f>
        <v>0</v>
      </c>
    </row>
    <row r="144" spans="1:12" ht="15">
      <c r="A144" s="88" t="s">
        <v>159</v>
      </c>
      <c r="B144" s="73">
        <f>'Be'!A224</f>
        <v>0</v>
      </c>
      <c r="C144" s="74">
        <f>'Be'!B224</f>
        <v>0</v>
      </c>
      <c r="D144" s="75">
        <f>'Be'!C224</f>
        <v>0</v>
      </c>
      <c r="E144" s="76">
        <f>'Be'!D224</f>
        <v>0</v>
      </c>
      <c r="F144" s="75">
        <f>'Be'!E224</f>
        <v>0</v>
      </c>
      <c r="G144" s="76">
        <f>'Be'!F224</f>
        <v>0</v>
      </c>
      <c r="H144" s="75">
        <f>'Be'!G224</f>
        <v>0</v>
      </c>
      <c r="I144" s="76">
        <f>'Be'!H224</f>
        <v>0</v>
      </c>
      <c r="J144" s="77">
        <f>'Be'!I224</f>
        <v>0</v>
      </c>
      <c r="K144" s="78"/>
      <c r="L144" s="79">
        <f>'Be'!A217</f>
        <v>0</v>
      </c>
    </row>
    <row r="145" spans="1:12" ht="15">
      <c r="A145" s="89" t="s">
        <v>160</v>
      </c>
      <c r="B145" s="73">
        <f>'Be'!A229</f>
        <v>0</v>
      </c>
      <c r="C145" s="74">
        <f>'Be'!B229</f>
        <v>0</v>
      </c>
      <c r="D145" s="75">
        <f>'Be'!C229</f>
        <v>0</v>
      </c>
      <c r="E145" s="76">
        <f>'Be'!D229</f>
        <v>0</v>
      </c>
      <c r="F145" s="75">
        <f>'Be'!E229</f>
        <v>0</v>
      </c>
      <c r="G145" s="76">
        <f>'Be'!F229</f>
        <v>0</v>
      </c>
      <c r="H145" s="75">
        <f>'Be'!G229</f>
        <v>0</v>
      </c>
      <c r="I145" s="76">
        <f>'Be'!H229</f>
        <v>0</v>
      </c>
      <c r="J145" s="77">
        <f>'Be'!I229</f>
        <v>0</v>
      </c>
      <c r="K145" s="78"/>
      <c r="L145" s="79">
        <f>'Be'!A227</f>
        <v>0</v>
      </c>
    </row>
    <row r="146" spans="1:12" ht="15">
      <c r="A146" s="88" t="s">
        <v>161</v>
      </c>
      <c r="B146" s="73">
        <f>'Be'!A230</f>
        <v>0</v>
      </c>
      <c r="C146" s="74">
        <f>'Be'!B230</f>
        <v>0</v>
      </c>
      <c r="D146" s="75">
        <f>'Be'!C230</f>
        <v>0</v>
      </c>
      <c r="E146" s="76">
        <f>'Be'!D230</f>
        <v>0</v>
      </c>
      <c r="F146" s="75">
        <f>'Be'!E230</f>
        <v>0</v>
      </c>
      <c r="G146" s="76">
        <f>'Be'!F230</f>
        <v>0</v>
      </c>
      <c r="H146" s="75">
        <f>'Be'!G230</f>
        <v>0</v>
      </c>
      <c r="I146" s="76">
        <f>'Be'!H230</f>
        <v>0</v>
      </c>
      <c r="J146" s="77">
        <f>'Be'!I230</f>
        <v>0</v>
      </c>
      <c r="K146" s="78"/>
      <c r="L146" s="79">
        <f>'Be'!A227</f>
        <v>0</v>
      </c>
    </row>
    <row r="147" spans="1:12" ht="15">
      <c r="A147" s="89" t="s">
        <v>162</v>
      </c>
      <c r="B147" s="73">
        <f>'Be'!A231</f>
        <v>0</v>
      </c>
      <c r="C147" s="74">
        <f>'Be'!B231</f>
        <v>0</v>
      </c>
      <c r="D147" s="75">
        <f>'Be'!C231</f>
        <v>0</v>
      </c>
      <c r="E147" s="76">
        <f>'Be'!D231</f>
        <v>0</v>
      </c>
      <c r="F147" s="75">
        <f>'Be'!E231</f>
        <v>0</v>
      </c>
      <c r="G147" s="76">
        <f>'Be'!F231</f>
        <v>0</v>
      </c>
      <c r="H147" s="75">
        <f>'Be'!G231</f>
        <v>0</v>
      </c>
      <c r="I147" s="76">
        <f>'Be'!H231</f>
        <v>0</v>
      </c>
      <c r="J147" s="77">
        <f>'Be'!I231</f>
        <v>0</v>
      </c>
      <c r="K147" s="78"/>
      <c r="L147" s="79">
        <f>'Be'!A227</f>
        <v>0</v>
      </c>
    </row>
    <row r="148" spans="1:12" ht="15">
      <c r="A148" s="88" t="s">
        <v>163</v>
      </c>
      <c r="B148" s="73">
        <f>'Be'!A232</f>
        <v>0</v>
      </c>
      <c r="C148" s="74">
        <f>'Be'!B232</f>
        <v>0</v>
      </c>
      <c r="D148" s="75">
        <f>'Be'!C232</f>
        <v>0</v>
      </c>
      <c r="E148" s="76">
        <f>'Be'!D232</f>
        <v>0</v>
      </c>
      <c r="F148" s="75">
        <f>'Be'!E232</f>
        <v>0</v>
      </c>
      <c r="G148" s="76">
        <f>'Be'!F232</f>
        <v>0</v>
      </c>
      <c r="H148" s="75">
        <f>'Be'!G232</f>
        <v>0</v>
      </c>
      <c r="I148" s="76">
        <f>'Be'!H232</f>
        <v>0</v>
      </c>
      <c r="J148" s="77">
        <f>'Be'!I232</f>
        <v>0</v>
      </c>
      <c r="K148" s="78"/>
      <c r="L148" s="79">
        <f>'Be'!A227</f>
        <v>0</v>
      </c>
    </row>
    <row r="149" spans="1:12" ht="15">
      <c r="A149" s="89" t="s">
        <v>164</v>
      </c>
      <c r="B149" s="73">
        <f>'Be'!A233</f>
        <v>0</v>
      </c>
      <c r="C149" s="74">
        <f>'Be'!B233</f>
        <v>0</v>
      </c>
      <c r="D149" s="75">
        <f>'Be'!C233</f>
        <v>0</v>
      </c>
      <c r="E149" s="76">
        <f>'Be'!D233</f>
        <v>0</v>
      </c>
      <c r="F149" s="75">
        <f>'Be'!E233</f>
        <v>0</v>
      </c>
      <c r="G149" s="76">
        <f>'Be'!F233</f>
        <v>0</v>
      </c>
      <c r="H149" s="75">
        <f>'Be'!G233</f>
        <v>0</v>
      </c>
      <c r="I149" s="76">
        <f>'Be'!H233</f>
        <v>0</v>
      </c>
      <c r="J149" s="77">
        <f>'Be'!I233</f>
        <v>0</v>
      </c>
      <c r="K149" s="78"/>
      <c r="L149" s="79">
        <f>'Be'!A227</f>
        <v>0</v>
      </c>
    </row>
    <row r="150" spans="1:12" ht="15">
      <c r="A150" s="88" t="s">
        <v>165</v>
      </c>
      <c r="B150" s="73">
        <f>'Be'!A234</f>
        <v>0</v>
      </c>
      <c r="C150" s="74">
        <f>'Be'!B234</f>
        <v>0</v>
      </c>
      <c r="D150" s="75">
        <f>'Be'!C234</f>
        <v>0</v>
      </c>
      <c r="E150" s="76">
        <f>'Be'!D234</f>
        <v>0</v>
      </c>
      <c r="F150" s="75">
        <f>'Be'!E234</f>
        <v>0</v>
      </c>
      <c r="G150" s="76">
        <f>'Be'!F234</f>
        <v>0</v>
      </c>
      <c r="H150" s="75">
        <f>'Be'!G234</f>
        <v>0</v>
      </c>
      <c r="I150" s="76">
        <f>'Be'!H234</f>
        <v>0</v>
      </c>
      <c r="J150" s="77">
        <f>'Be'!I234</f>
        <v>0</v>
      </c>
      <c r="K150" s="78"/>
      <c r="L150" s="79">
        <f>'Be'!A227</f>
        <v>0</v>
      </c>
    </row>
    <row r="151" spans="1:12" ht="15">
      <c r="A151" s="89" t="s">
        <v>166</v>
      </c>
      <c r="B151" s="73">
        <f>'Be'!A239</f>
        <v>0</v>
      </c>
      <c r="C151" s="74">
        <f>'Be'!B239</f>
        <v>0</v>
      </c>
      <c r="D151" s="75">
        <f>'Be'!C239</f>
        <v>0</v>
      </c>
      <c r="E151" s="76">
        <f>'Be'!D239</f>
        <v>0</v>
      </c>
      <c r="F151" s="75">
        <f>'Be'!E239</f>
        <v>0</v>
      </c>
      <c r="G151" s="76">
        <f>'Be'!F239</f>
        <v>0</v>
      </c>
      <c r="H151" s="75">
        <f>'Be'!G239</f>
        <v>0</v>
      </c>
      <c r="I151" s="76">
        <f>'Be'!H239</f>
        <v>0</v>
      </c>
      <c r="J151" s="77">
        <f>'Be'!I239</f>
        <v>0</v>
      </c>
      <c r="K151" s="78"/>
      <c r="L151" s="79">
        <f>'Be'!A237</f>
        <v>0</v>
      </c>
    </row>
    <row r="152" spans="1:12" ht="15">
      <c r="A152" s="88" t="s">
        <v>167</v>
      </c>
      <c r="B152" s="73">
        <f>'Be'!A240</f>
        <v>0</v>
      </c>
      <c r="C152" s="74">
        <f>'Be'!B240</f>
        <v>0</v>
      </c>
      <c r="D152" s="75">
        <f>'Be'!C240</f>
        <v>0</v>
      </c>
      <c r="E152" s="76">
        <f>'Be'!D240</f>
        <v>0</v>
      </c>
      <c r="F152" s="75">
        <f>'Be'!E240</f>
        <v>0</v>
      </c>
      <c r="G152" s="76">
        <f>'Be'!F240</f>
        <v>0</v>
      </c>
      <c r="H152" s="75">
        <f>'Be'!G240</f>
        <v>0</v>
      </c>
      <c r="I152" s="76">
        <f>'Be'!H240</f>
        <v>0</v>
      </c>
      <c r="J152" s="77">
        <f>'Be'!I240</f>
        <v>0</v>
      </c>
      <c r="K152" s="78"/>
      <c r="L152" s="79">
        <f>'Be'!A237</f>
        <v>0</v>
      </c>
    </row>
    <row r="153" spans="1:12" ht="15">
      <c r="A153" s="89" t="s">
        <v>168</v>
      </c>
      <c r="B153" s="73">
        <f>'Be'!A241</f>
        <v>0</v>
      </c>
      <c r="C153" s="74">
        <f>'Be'!B241</f>
        <v>0</v>
      </c>
      <c r="D153" s="75">
        <f>'Be'!C241</f>
        <v>0</v>
      </c>
      <c r="E153" s="76">
        <f>'Be'!D241</f>
        <v>0</v>
      </c>
      <c r="F153" s="75">
        <f>'Be'!E241</f>
        <v>0</v>
      </c>
      <c r="G153" s="76">
        <f>'Be'!F241</f>
        <v>0</v>
      </c>
      <c r="H153" s="75">
        <f>'Be'!G241</f>
        <v>0</v>
      </c>
      <c r="I153" s="76">
        <f>'Be'!H241</f>
        <v>0</v>
      </c>
      <c r="J153" s="77">
        <f>'Be'!I241</f>
        <v>0</v>
      </c>
      <c r="K153" s="78"/>
      <c r="L153" s="79">
        <f>'Be'!A237</f>
        <v>0</v>
      </c>
    </row>
    <row r="154" spans="1:12" ht="15">
      <c r="A154" s="88" t="s">
        <v>169</v>
      </c>
      <c r="B154" s="73">
        <f>'Be'!A242</f>
        <v>0</v>
      </c>
      <c r="C154" s="74">
        <f>'Be'!B242</f>
        <v>0</v>
      </c>
      <c r="D154" s="75">
        <f>'Be'!C242</f>
        <v>0</v>
      </c>
      <c r="E154" s="76">
        <f>'Be'!D242</f>
        <v>0</v>
      </c>
      <c r="F154" s="75">
        <f>'Be'!E242</f>
        <v>0</v>
      </c>
      <c r="G154" s="76">
        <f>'Be'!F242</f>
        <v>0</v>
      </c>
      <c r="H154" s="75">
        <f>'Be'!G242</f>
        <v>0</v>
      </c>
      <c r="I154" s="76">
        <f>'Be'!H242</f>
        <v>0</v>
      </c>
      <c r="J154" s="77">
        <f>'Be'!I242</f>
        <v>0</v>
      </c>
      <c r="K154" s="78"/>
      <c r="L154" s="79">
        <f>'Be'!A237</f>
        <v>0</v>
      </c>
    </row>
    <row r="155" spans="1:12" ht="15">
      <c r="A155" s="89" t="s">
        <v>170</v>
      </c>
      <c r="B155" s="73">
        <f>'Be'!A243</f>
        <v>0</v>
      </c>
      <c r="C155" s="74">
        <f>'Be'!B243</f>
        <v>0</v>
      </c>
      <c r="D155" s="75">
        <f>'Be'!C243</f>
        <v>0</v>
      </c>
      <c r="E155" s="76">
        <f>'Be'!D243</f>
        <v>0</v>
      </c>
      <c r="F155" s="75">
        <f>'Be'!E243</f>
        <v>0</v>
      </c>
      <c r="G155" s="76">
        <f>'Be'!F243</f>
        <v>0</v>
      </c>
      <c r="H155" s="75">
        <f>'Be'!G243</f>
        <v>0</v>
      </c>
      <c r="I155" s="76">
        <f>'Be'!H243</f>
        <v>0</v>
      </c>
      <c r="J155" s="77">
        <f>'Be'!I243</f>
        <v>0</v>
      </c>
      <c r="K155" s="78"/>
      <c r="L155" s="79">
        <f>'Be'!A237</f>
        <v>0</v>
      </c>
    </row>
    <row r="156" spans="1:12" ht="15.75" thickBot="1">
      <c r="A156" s="88" t="s">
        <v>171</v>
      </c>
      <c r="B156" s="80">
        <f>'Be'!A244</f>
        <v>0</v>
      </c>
      <c r="C156" s="81">
        <f>'Be'!B244</f>
        <v>0</v>
      </c>
      <c r="D156" s="82">
        <f>'Be'!C244</f>
        <v>0</v>
      </c>
      <c r="E156" s="83">
        <f>'Be'!D244</f>
        <v>0</v>
      </c>
      <c r="F156" s="82">
        <f>'Be'!E244</f>
        <v>0</v>
      </c>
      <c r="G156" s="83">
        <f>'Be'!F244</f>
        <v>0</v>
      </c>
      <c r="H156" s="82">
        <f>'Be'!G244</f>
        <v>0</v>
      </c>
      <c r="I156" s="83">
        <f>'Be'!H244</f>
        <v>0</v>
      </c>
      <c r="J156" s="84">
        <f>'Be'!I244</f>
        <v>0</v>
      </c>
      <c r="K156" s="85"/>
      <c r="L156" s="86">
        <f>'Be'!A237</f>
        <v>0</v>
      </c>
    </row>
    <row r="157" ht="15">
      <c r="F157" s="41"/>
    </row>
    <row r="158" ht="15">
      <c r="F158" s="41"/>
    </row>
    <row r="159" ht="15">
      <c r="F159" s="41"/>
    </row>
    <row r="160" ht="15">
      <c r="F160" s="41"/>
    </row>
    <row r="161" ht="15">
      <c r="F161" s="41"/>
    </row>
  </sheetData>
  <sheetProtection/>
  <mergeCells count="1">
    <mergeCell ref="A1:L1"/>
  </mergeCells>
  <printOptions/>
  <pageMargins left="0.25" right="0.25" top="0.75" bottom="0.75" header="0.3" footer="0.3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">
      <c r="A1" s="126" t="s">
        <v>180</v>
      </c>
      <c r="B1" s="126"/>
      <c r="C1" s="126"/>
    </row>
    <row r="2" spans="1:3" ht="15.75" thickBot="1">
      <c r="A2" s="90"/>
      <c r="B2" s="91" t="s">
        <v>5</v>
      </c>
      <c r="C2" s="91" t="s">
        <v>9</v>
      </c>
    </row>
    <row r="3" spans="1:3" ht="67.5" customHeight="1" thickBot="1">
      <c r="A3" s="95" t="s">
        <v>18</v>
      </c>
      <c r="B3" s="92" t="str">
        <f>'Be'!$A$67&amp;CHAR(10)&amp;'Be'!$A$69&amp;"   "&amp;'Be'!$I$69&amp;"      "&amp;'Be'!$A$70&amp;"   "&amp;'Be'!$I$70&amp;CHAR(10)&amp;'Be'!$A$71&amp;"   "&amp;'Be'!$I$71&amp;"      "&amp;'Be'!$A$72&amp;"   "&amp;'Be'!$I$72&amp;CHAR(10)&amp;'Be'!$A$73&amp;"   "&amp;'Be'!$I$73&amp;"      "&amp;'Be'!$A$74&amp;"   "&amp;'Be'!$I$74&amp;CHAR(10)&amp;"     "&amp;'Be'!$K$73&amp;"     "&amp;'Be'!$K$74</f>
        <v>Szekszárd, Garay
Acsádi Bence   269      Bonnyai Ákos   247
Galambos János   297      Inalegwu Noel   311
Orbán Zaják Péter   372      Szilágyi Attila   301
     4×100     181</v>
      </c>
      <c r="C3" s="93">
        <f>'Be'!$K$69</f>
        <v>1731</v>
      </c>
    </row>
    <row r="4" spans="1:3" ht="67.5" customHeight="1" thickBot="1">
      <c r="A4" s="96" t="s">
        <v>19</v>
      </c>
      <c r="B4" s="92" t="str">
        <f>'Be'!$A$27&amp;CHAR(10)&amp;'Be'!$A$29&amp;"   "&amp;'Be'!$I$29&amp;"      "&amp;'Be'!$A$30&amp;"   "&amp;'Be'!$I$30&amp;CHAR(10)&amp;'Be'!$A$31&amp;"   "&amp;'Be'!$I$31&amp;"      "&amp;'Be'!$A$32&amp;"   "&amp;'Be'!$I$32&amp;CHAR(10)&amp;'Be'!$A$33&amp;"   "&amp;'Be'!$I$33&amp;"      "&amp;'Be'!$A$34&amp;"   "&amp;'Be'!$I$34&amp;CHAR(10)&amp;"     "&amp;'Be'!$K$33&amp;"     "&amp;'Be'!$K$34</f>
        <v>Bonyhád, BÁI
Fábián Benedek   332      Krausz Ármin   255
Németh Kolos    257      Plózel Máté   289
Tinelli Dárió   334      Selyem Olivér   343
     4×100     172</v>
      </c>
      <c r="C4" s="93">
        <f>'Be'!$K$29</f>
        <v>1727</v>
      </c>
    </row>
    <row r="5" spans="1:3" ht="67.5" customHeight="1" thickBot="1">
      <c r="A5" s="95" t="s">
        <v>20</v>
      </c>
      <c r="B5" s="92" t="str">
        <f>'Be'!$A$47&amp;CHAR(10)&amp;'Be'!$A$49&amp;"   "&amp;'Be'!$I$49&amp;"      "&amp;'Be'!$A$50&amp;"   "&amp;'Be'!$I$50&amp;CHAR(10)&amp;'Be'!$A$51&amp;"   "&amp;'Be'!$I$51&amp;"      "&amp;'Be'!$A$52&amp;"   "&amp;'Be'!$I$52&amp;CHAR(10)&amp;'Be'!$A$53&amp;"   "&amp;'Be'!$I$53&amp;"      "&amp;'Be'!$A$54&amp;"   "&amp;'Be'!$I$54&amp;CHAR(10)&amp;"     "&amp;'Be'!$K$53&amp;"     "&amp;'Be'!$K$54</f>
        <v>Dombóvár, József A.
Gyánó Marcell   334      Horváth Larion Nikolasz   244
Róth Kolos   262      Teleki Alex   297
Vass Bertalan   233      Lakatos-Lamm Bence   296
     4×100     151</v>
      </c>
      <c r="C5" s="93">
        <f>'Be'!$K$49</f>
        <v>1584</v>
      </c>
    </row>
    <row r="6" spans="1:3" ht="67.5" customHeight="1" thickBot="1">
      <c r="A6" s="96" t="s">
        <v>21</v>
      </c>
      <c r="B6" s="94" t="str">
        <f>'Be'!$A$37&amp;CHAR(10)&amp;'Be'!$A$39&amp;"   "&amp;'Be'!$I$39&amp;"      "&amp;'Be'!$A$40&amp;"   "&amp;'Be'!$I$40&amp;CHAR(10)&amp;'Be'!$A$41&amp;"   "&amp;'Be'!$I$41&amp;"      "&amp;'Be'!$A$42&amp;"   "&amp;'Be'!$I$42&amp;CHAR(10)&amp;'Be'!$A$43&amp;"   "&amp;'Be'!$I$43&amp;"      "&amp;'Be'!$A$44&amp;"   "&amp;'Be'!$I$44&amp;CHAR(10)&amp;"     "&amp;'Be'!$K$43&amp;"     "&amp;'Be'!$K$44</f>
        <v>Dombóvár,  Szt. Orsolya
Barna Zalán     219      Glász Johannesz   252
Halmai Zsombor   287      Kovács Barnabás   292
Szabó Dominik   303      Vida Bence   256
     4×100     159</v>
      </c>
      <c r="C6" s="93">
        <f>'Be'!$K$39</f>
        <v>1549</v>
      </c>
    </row>
    <row r="7" spans="1:3" ht="67.5" customHeight="1" thickBot="1">
      <c r="A7" s="95" t="s">
        <v>22</v>
      </c>
      <c r="B7" s="94" t="str">
        <f>'Be'!$A$97&amp;CHAR(10)&amp;'Be'!$A$99&amp;"   "&amp;'Be'!$I$99&amp;"      "&amp;'Be'!$A$100&amp;"   "&amp;'Be'!$I$100&amp;CHAR(10)&amp;'Be'!$A$101&amp;"   "&amp;'Be'!$I$101&amp;"      "&amp;'Be'!$A$102&amp;"   "&amp;'Be'!$I$102&amp;CHAR(10)&amp;'Be'!$A$103&amp;"   "&amp;'Be'!$I$103&amp;"      "&amp;'Be'!$A$104&amp;"   "&amp;'Be'!$I$104&amp;CHAR(10)&amp;"     "&amp;'Be'!$K$103&amp;"     "&amp;'Be'!$K$104</f>
        <v>Bátaszék
Bakó Bálint   314      Bárdos Erik   315
Kuti Csaba   267      Elekes Imre Máté   246
Haraszti Viktor   248      Puskás Donát   250
     4×100     133</v>
      </c>
      <c r="C7" s="93">
        <f>'Be'!$K$99</f>
        <v>1527</v>
      </c>
    </row>
    <row r="8" spans="1:3" ht="67.5" customHeight="1" thickBot="1">
      <c r="A8" s="96" t="s">
        <v>23</v>
      </c>
      <c r="B8" s="92" t="str">
        <f>'Be'!$A$107&amp;CHAR(10)&amp;'Be'!$A$109&amp;"   "&amp;'Be'!$I$109&amp;"      "&amp;'Be'!$A$110&amp;"   "&amp;'Be'!$I$110&amp;CHAR(10)&amp;'Be'!$A$111&amp;"   "&amp;'Be'!$I$111&amp;"      "&amp;'Be'!$A$112&amp;"   "&amp;'Be'!$I$112&amp;CHAR(10)&amp;'Be'!$A$113&amp;"   "&amp;'Be'!$I$113&amp;"      "&amp;'Be'!$A$114&amp;"   "&amp;'Be'!$I$114&amp;CHAR(10)&amp;"     "&amp;'Be'!$K$113&amp;"     "&amp;'Be'!$K$114</f>
        <v>Nagydorog
Sáfrány Dominik Ferenc   318      Kocsis Damáz   278
Molnár Milán Marcell   254      Lázár Benjámin   286
Király Dániel   217      Nyári László András   224
     4×100     155</v>
      </c>
      <c r="C8" s="93">
        <f>'Be'!$K$109</f>
        <v>1515</v>
      </c>
    </row>
    <row r="9" spans="1:3" ht="67.5" customHeight="1" thickBot="1">
      <c r="A9" s="95" t="s">
        <v>24</v>
      </c>
      <c r="B9" s="94" t="str">
        <f>'Be'!$A$77&amp;CHAR(10)&amp;'Be'!$A$79&amp;"   "&amp;'Be'!$I$79&amp;"      "&amp;'Be'!$A$80&amp;"   "&amp;'Be'!$I$80&amp;CHAR(10)&amp;'Be'!$A$81&amp;"   "&amp;'Be'!$I$81&amp;"      "&amp;'Be'!$A$82&amp;"   "&amp;'Be'!$I$82&amp;CHAR(10)&amp;'Be'!$A$83&amp;"   "&amp;'Be'!$I$83&amp;"      "&amp;'Be'!$A$84&amp;"   "&amp;'Be'!$I$84&amp;CHAR(10)&amp;"     "&amp;'Be'!$K$83&amp;"     "&amp;'Be'!$K$84</f>
        <v>Simontornya, Vak Bottyán
Fung Áron Márk   252      Bencze Botond Bulcsú   223
Kovács Kolos   252      Kovács Kristóf   239
Gácser Róbert   188      Nagy Andor   192
     4×100     95</v>
      </c>
      <c r="C9" s="93">
        <f>'Be'!$K$79</f>
        <v>1253</v>
      </c>
    </row>
    <row r="10" spans="1:3" ht="67.5" customHeight="1" thickBot="1">
      <c r="A10" s="96" t="s">
        <v>25</v>
      </c>
      <c r="B10" s="92" t="str">
        <f>'Be'!$A$87&amp;CHAR(10)&amp;'Be'!$A$89&amp;"   "&amp;'Be'!$I$89&amp;"      "&amp;'Be'!$A$90&amp;"   "&amp;'Be'!$I$90&amp;CHAR(10)&amp;'Be'!$A$91&amp;"   "&amp;'Be'!$I$91&amp;"      "&amp;'Be'!$A$92&amp;"   "&amp;'Be'!$I$92&amp;CHAR(10)&amp;'Be'!$A$93&amp;"   "&amp;'Be'!$I$93&amp;"      "&amp;'Be'!$A$94&amp;"   "&amp;'Be'!$I$94&amp;CHAR(10)&amp;"     "&amp;'Be'!$K$93&amp;"     "&amp;'Be'!$K$94</f>
        <v>Dunaföldvár
Szécsi András   215      Kiss Álmos   234
Pék Milán Ádám   160      Sűrű János   154
Bíró Dominik Lehel   228         0
     4×100     48</v>
      </c>
      <c r="C10" s="93">
        <f>'Be'!$K$89</f>
        <v>1039</v>
      </c>
    </row>
    <row r="11" spans="1:3" ht="67.5" customHeight="1" thickBot="1">
      <c r="A11" s="95" t="s">
        <v>26</v>
      </c>
      <c r="B11" s="94" t="str">
        <f>'Be'!$A$57&amp;CHAR(10)&amp;'Be'!$A$59&amp;"   "&amp;'Be'!$I$59&amp;"      "&amp;'Be'!$A$60&amp;"   "&amp;'Be'!$I$60&amp;CHAR(10)&amp;'Be'!$A$61&amp;"   "&amp;'Be'!$I$61&amp;"      "&amp;'Be'!$A$62&amp;"   "&amp;'Be'!$I$62&amp;CHAR(10)&amp;'Be'!$A$63&amp;"   "&amp;'Be'!$I$63&amp;"      "&amp;'Be'!$A$64&amp;"   "&amp;'Be'!$I$64&amp;CHAR(10)&amp;"     "&amp;'Be'!$K$63&amp;"     "&amp;'Be'!$K$64</f>
        <v>Szekszárd, Baka
Felkl Dominik   0      Keller Levente   0
Pintér Soma   0      Stier Dániel   0
Szabó Csaba   0      Schein Dániel   0
     4×100     0</v>
      </c>
      <c r="C11" s="93">
        <f>'Be'!$K$59</f>
        <v>0</v>
      </c>
    </row>
    <row r="12" spans="1:3" ht="67.5" customHeight="1" thickBot="1">
      <c r="A12" s="96" t="s">
        <v>27</v>
      </c>
      <c r="B12" s="94" t="str">
        <f>'Be'!$A$117&amp;CHAR(10)&amp;'Be'!$A$119&amp;"   "&amp;'Be'!$I$119&amp;"      "&amp;'Be'!$A$120&amp;"   "&amp;'Be'!$I$120&amp;CHAR(10)&amp;'Be'!$A$121&amp;"   "&amp;'Be'!$I$121&amp;"      "&amp;'Be'!$A$122&amp;"   "&amp;'Be'!$I$122&amp;CHAR(10)&amp;'Be'!$A$123&amp;"   "&amp;'Be'!$I$123&amp;"      "&amp;'Be'!$A$124&amp;"   "&amp;'Be'!$I$124&amp;CHAR(10)&amp;"     "&amp;'Be'!$K$123&amp;"     "&amp;'Be'!$K$124</f>
        <v>
   0         0
   0         0
   0         0
     4×100     0</v>
      </c>
      <c r="C12" s="93">
        <f>'Be'!$K$119</f>
        <v>0</v>
      </c>
    </row>
    <row r="13" spans="1:3" ht="67.5" customHeight="1" thickBot="1">
      <c r="A13" s="95" t="s">
        <v>28</v>
      </c>
      <c r="B13" s="92" t="str">
        <f>'Be'!$A$127&amp;CHAR(10)&amp;'Be'!$A$129&amp;"   "&amp;'Be'!$I$129&amp;"      "&amp;'Be'!$A$130&amp;"   "&amp;'Be'!$I$130&amp;CHAR(10)&amp;'Be'!$A$131&amp;"   "&amp;'Be'!$I$131&amp;"      "&amp;'Be'!$A$132&amp;"   "&amp;'Be'!$I$132&amp;CHAR(10)&amp;'Be'!$A$133&amp;"   "&amp;'Be'!$I$133&amp;"      "&amp;'Be'!$A$134&amp;"   "&amp;'Be'!$I$134&amp;CHAR(10)&amp;"     "&amp;'Be'!$K$133&amp;"     "&amp;'Be'!$K$134</f>
        <v>
   0         0
   0         0
   0         0
     4×100     0</v>
      </c>
      <c r="C13" s="93">
        <f>'Be'!$K$129</f>
        <v>0</v>
      </c>
    </row>
    <row r="14" spans="1:3" ht="67.5" customHeight="1" thickBot="1">
      <c r="A14" s="96" t="s">
        <v>29</v>
      </c>
      <c r="B14" s="94" t="str">
        <f>'Be'!$A$137&amp;CHAR(10)&amp;'Be'!$A$139&amp;"   "&amp;'Be'!$I$139&amp;"      "&amp;'Be'!$A$140&amp;"   "&amp;'Be'!$I$140&amp;CHAR(10)&amp;'Be'!$A$141&amp;"   "&amp;'Be'!$I$141&amp;"      "&amp;'Be'!$A$142&amp;"   "&amp;'Be'!$I$142&amp;CHAR(10)&amp;'Be'!$A$143&amp;"   "&amp;'Be'!$I$143&amp;"      "&amp;'Be'!$A$144&amp;"   "&amp;'Be'!$I$144&amp;CHAR(10)&amp;"     "&amp;'Be'!$K$143&amp;"     "&amp;'Be'!$K$144</f>
        <v>
   0         0
   0         0
   0         0
     4×100     0</v>
      </c>
      <c r="C14" s="93">
        <f>'Be'!$K$139</f>
        <v>0</v>
      </c>
    </row>
    <row r="15" spans="1:3" ht="67.5" customHeight="1" thickBot="1">
      <c r="A15" s="95" t="s">
        <v>30</v>
      </c>
      <c r="B15" s="92" t="str">
        <f>'Be'!$A$147&amp;CHAR(10)&amp;'Be'!$A$149&amp;"   "&amp;'Be'!$I$149&amp;"      "&amp;'Be'!$A$150&amp;"   "&amp;'Be'!$I$150&amp;CHAR(10)&amp;'Be'!$A$151&amp;"   "&amp;'Be'!$I$151&amp;"      "&amp;'Be'!$A$152&amp;"   "&amp;'Be'!$I$152&amp;CHAR(10)&amp;'Be'!$A$153&amp;"   "&amp;'Be'!$I$153&amp;"      "&amp;'Be'!$A$154&amp;"   "&amp;'Be'!$I$154&amp;CHAR(10)&amp;"     "&amp;'Be'!$K$153&amp;"     "&amp;'Be'!$K$154</f>
        <v>
   0         0
   0         0
   0         0
     4×100     0</v>
      </c>
      <c r="C15" s="93">
        <f>'Be'!$K$149</f>
        <v>0</v>
      </c>
    </row>
    <row r="16" spans="1:3" ht="67.5" customHeight="1" thickBot="1">
      <c r="A16" s="96" t="s">
        <v>31</v>
      </c>
      <c r="B16" s="94" t="str">
        <f>'Be'!$A$157&amp;CHAR(10)&amp;'Be'!$A$159&amp;"   "&amp;'Be'!$I$159&amp;"      "&amp;'Be'!$A$160&amp;"   "&amp;'Be'!$I$160&amp;CHAR(10)&amp;'Be'!$A$161&amp;"   "&amp;'Be'!$I$161&amp;"      "&amp;'Be'!$A$162&amp;"   "&amp;'Be'!$I$162&amp;CHAR(10)&amp;'Be'!$A$163&amp;"   "&amp;'Be'!$I$163&amp;"      "&amp;'Be'!$A$164&amp;"   "&amp;'Be'!$I$164&amp;CHAR(10)&amp;"     "&amp;'Be'!$K$163&amp;"     "&amp;'Be'!$K$164</f>
        <v>
   0         0
   0         0
   0         0
     4×100     0</v>
      </c>
      <c r="C16" s="93">
        <f>'Be'!$K$159</f>
        <v>0</v>
      </c>
    </row>
    <row r="17" spans="1:3" ht="67.5" customHeight="1" thickBot="1">
      <c r="A17" s="95" t="s">
        <v>32</v>
      </c>
      <c r="B17" s="92" t="str">
        <f>'Be'!$A$167&amp;CHAR(10)&amp;'Be'!$A$169&amp;"   "&amp;'Be'!$I$169&amp;"      "&amp;'Be'!$A$170&amp;"   "&amp;'Be'!$I$170&amp;CHAR(10)&amp;'Be'!$A$171&amp;"   "&amp;'Be'!$I$171&amp;"      "&amp;'Be'!$A$172&amp;"   "&amp;'Be'!$I$172&amp;CHAR(10)&amp;'Be'!$A$173&amp;"   "&amp;'Be'!$I$173&amp;"      "&amp;'Be'!$A$174&amp;"   "&amp;'Be'!$I$174&amp;CHAR(10)&amp;"     "&amp;'Be'!$K$173&amp;"     "&amp;'Be'!$K$174</f>
        <v>
   0         0
   0         0
   0         0
     4×100     0</v>
      </c>
      <c r="C17" s="93">
        <f>'Be'!$K$169</f>
        <v>0</v>
      </c>
    </row>
    <row r="18" spans="1:3" ht="67.5" customHeight="1" thickBot="1">
      <c r="A18" s="96" t="s">
        <v>33</v>
      </c>
      <c r="B18" s="94" t="str">
        <f>'Be'!$A$177&amp;CHAR(10)&amp;'Be'!$A$179&amp;"   "&amp;'Be'!$I$179&amp;"      "&amp;'Be'!$A$180&amp;"   "&amp;'Be'!$I$180&amp;CHAR(10)&amp;'Be'!$A$181&amp;"   "&amp;'Be'!$I$181&amp;"      "&amp;'Be'!$A$182&amp;"   "&amp;'Be'!$I$182&amp;CHAR(10)&amp;'Be'!$A$183&amp;"   "&amp;'Be'!$I$183&amp;"      "&amp;'Be'!$A$184&amp;"   "&amp;'Be'!$I$184&amp;CHAR(10)&amp;"     "&amp;'Be'!$K$183&amp;"     "&amp;'Be'!$K$184</f>
        <v>
   0         0
   0         0
   0         0
     4×100     0</v>
      </c>
      <c r="C18" s="93">
        <f>'Be'!$K$179</f>
        <v>0</v>
      </c>
    </row>
    <row r="19" spans="1:3" ht="67.5" customHeight="1" thickBot="1">
      <c r="A19" s="95" t="s">
        <v>34</v>
      </c>
      <c r="B19" s="92" t="str">
        <f>'Be'!$A$187&amp;CHAR(10)&amp;'Be'!$A$189&amp;"   "&amp;'Be'!$I$189&amp;"      "&amp;'Be'!$A$190&amp;"   "&amp;'Be'!$I$190&amp;CHAR(10)&amp;'Be'!$A$191&amp;"   "&amp;'Be'!$I$191&amp;"      "&amp;'Be'!$A$192&amp;"   "&amp;'Be'!$I$192&amp;CHAR(10)&amp;'Be'!$A$193&amp;"   "&amp;'Be'!$I$193&amp;"      "&amp;'Be'!$A$194&amp;"   "&amp;'Be'!$I$194&amp;CHAR(10)&amp;"     "&amp;'Be'!$K$193&amp;"     "&amp;'Be'!$K$194</f>
        <v>
   0         0
   0         0
   0         0
     4×100     0</v>
      </c>
      <c r="C19" s="93">
        <f>'Be'!$K$189</f>
        <v>0</v>
      </c>
    </row>
    <row r="20" spans="1:3" ht="67.5" customHeight="1" thickBot="1">
      <c r="A20" s="96" t="s">
        <v>35</v>
      </c>
      <c r="B20" s="94" t="str">
        <f>'Be'!$A$197&amp;CHAR(10)&amp;'Be'!$A$199&amp;"   "&amp;'Be'!$I$199&amp;"      "&amp;'Be'!$A$200&amp;"   "&amp;'Be'!$I$200&amp;CHAR(10)&amp;'Be'!$A$201&amp;"   "&amp;'Be'!$I$201&amp;"      "&amp;'Be'!$A$202&amp;"   "&amp;'Be'!$I$202&amp;CHAR(10)&amp;'Be'!$A$203&amp;"   "&amp;'Be'!$I$203&amp;"      "&amp;'Be'!$A$204&amp;"   "&amp;'Be'!$I$204&amp;CHAR(10)&amp;"     "&amp;'Be'!$K$203&amp;"     "&amp;'Be'!$K$204</f>
        <v>
   0         0
   0         0
   0         0
     4×100     0</v>
      </c>
      <c r="C20" s="93">
        <f>'Be'!$K$199</f>
        <v>0</v>
      </c>
    </row>
    <row r="21" spans="1:3" ht="67.5" customHeight="1" thickBot="1">
      <c r="A21" s="95" t="s">
        <v>36</v>
      </c>
      <c r="B21" s="92" t="str">
        <f>'Be'!$A$207&amp;CHAR(10)&amp;'Be'!$A$209&amp;"   "&amp;'Be'!$I$209&amp;"      "&amp;'Be'!$A$210&amp;"   "&amp;'Be'!$I$210&amp;CHAR(10)&amp;'Be'!$A$211&amp;"   "&amp;'Be'!$I$211&amp;"      "&amp;'Be'!$A$212&amp;"   "&amp;'Be'!$I$212&amp;CHAR(10)&amp;'Be'!$A$213&amp;"   "&amp;'Be'!$I$213&amp;"      "&amp;'Be'!$A$214&amp;"   "&amp;'Be'!$I$214&amp;CHAR(10)&amp;"     "&amp;'Be'!$K$213&amp;"     "&amp;'Be'!$K$214</f>
        <v>
   0         0
   0         0
   0         0
     4×100     0</v>
      </c>
      <c r="C21" s="93">
        <f>'Be'!$K$209</f>
        <v>0</v>
      </c>
    </row>
    <row r="22" spans="1:3" ht="67.5" customHeight="1" thickBot="1">
      <c r="A22" s="96" t="s">
        <v>37</v>
      </c>
      <c r="B22" s="94" t="str">
        <f>'Be'!$A$217&amp;CHAR(10)&amp;'Be'!$A$219&amp;"   "&amp;'Be'!$I$219&amp;"      "&amp;'Be'!$A$220&amp;"   "&amp;'Be'!$I$220&amp;CHAR(10)&amp;'Be'!$A$221&amp;"   "&amp;'Be'!$I$221&amp;"      "&amp;'Be'!$A$222&amp;"   "&amp;'Be'!$I$222&amp;CHAR(10)&amp;'Be'!$A$223&amp;"   "&amp;'Be'!$I$223&amp;"      "&amp;'Be'!$A$224&amp;"   "&amp;'Be'!$I$224&amp;CHAR(10)&amp;"     "&amp;'Be'!$K$223&amp;"     "&amp;'Be'!$K$224</f>
        <v>
   0         0
   0         0
   0         0
     4×100     0</v>
      </c>
      <c r="C22" s="93">
        <f>'Be'!$K$219</f>
        <v>0</v>
      </c>
    </row>
    <row r="23" spans="1:3" ht="67.5" customHeight="1" thickBot="1">
      <c r="A23" s="95" t="s">
        <v>38</v>
      </c>
      <c r="B23" s="92" t="str">
        <f>'Be'!$A$227&amp;CHAR(10)&amp;'Be'!$A$229&amp;"   "&amp;'Be'!$I$229&amp;"      "&amp;'Be'!$A$230&amp;"   "&amp;'Be'!$I$230&amp;CHAR(10)&amp;'Be'!$A$231&amp;"   "&amp;'Be'!$I$231&amp;"      "&amp;'Be'!$A$232&amp;"   "&amp;'Be'!$I$232&amp;CHAR(10)&amp;'Be'!$A$233&amp;"   "&amp;'Be'!$I$233&amp;"      "&amp;'Be'!$A$234&amp;"   "&amp;'Be'!$I$234&amp;CHAR(10)&amp;"     "&amp;'Be'!$K$233&amp;"     "&amp;'Be'!$K$234</f>
        <v>
   0         0
   0         0
   0         0
     4×100     0</v>
      </c>
      <c r="C23" s="93">
        <f>'Be'!$K$229</f>
        <v>0</v>
      </c>
    </row>
    <row r="24" spans="1:3" ht="67.5" customHeight="1" thickBot="1">
      <c r="A24" s="96" t="s">
        <v>39</v>
      </c>
      <c r="B24" s="94" t="str">
        <f>'Be'!$A$237&amp;CHAR(10)&amp;'Be'!$A$239&amp;"   "&amp;'Be'!$I$239&amp;"      "&amp;'Be'!$A$240&amp;"   "&amp;'Be'!$I$240&amp;CHAR(10)&amp;'Be'!$A$241&amp;"   "&amp;'Be'!$I$241&amp;"      "&amp;'Be'!$A$242&amp;"   "&amp;'Be'!$I$242&amp;CHAR(10)&amp;'Be'!$A$243&amp;"   "&amp;'Be'!$I$243&amp;"      "&amp;'Be'!$A$244&amp;"   "&amp;'Be'!$I$244&amp;CHAR(10)&amp;"     "&amp;'Be'!$K$243&amp;"     "&amp;'Be'!$K$244</f>
        <v>
   0         0
   0         0
   0         0
     4×100     0</v>
      </c>
      <c r="C24" s="93">
        <f>'Be'!$K$239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scale="98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Kártyás József</cp:lastModifiedBy>
  <cp:lastPrinted>2019-05-08T13:56:49Z</cp:lastPrinted>
  <dcterms:created xsi:type="dcterms:W3CDTF">2016-03-25T16:10:58Z</dcterms:created>
  <dcterms:modified xsi:type="dcterms:W3CDTF">2019-05-08T18:12:15Z</dcterms:modified>
  <cp:category/>
  <cp:version/>
  <cp:contentType/>
  <cp:contentStatus/>
</cp:coreProperties>
</file>